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All" sheetId="1" r:id="rId4"/>
    <sheet state="visible" name="Data added" sheetId="2" r:id="rId5"/>
    <sheet state="visible" name="Sorted for obligates" sheetId="3" r:id="rId6"/>
    <sheet state="visible" name="Not &amp; partial combined for sex " sheetId="4" r:id="rId7"/>
    <sheet state="visible" name="OLD partial Uncombined" sheetId="5" r:id="rId8"/>
  </sheets>
  <definedNames/>
  <calcPr/>
</workbook>
</file>

<file path=xl/sharedStrings.xml><?xml version="1.0" encoding="utf-8"?>
<sst xmlns="http://schemas.openxmlformats.org/spreadsheetml/2006/main" count="32639" uniqueCount="3847">
  <si>
    <t>Reports parameters:</t>
  </si>
  <si>
    <t>Number assigned</t>
  </si>
  <si>
    <t>Title</t>
  </si>
  <si>
    <t>URL</t>
  </si>
  <si>
    <t>Properties</t>
  </si>
  <si>
    <t>Year</t>
  </si>
  <si>
    <t>Backgroun strain</t>
  </si>
  <si>
    <t>Males</t>
  </si>
  <si>
    <t># Males</t>
  </si>
  <si>
    <t>Females</t>
  </si>
  <si>
    <t># Females</t>
  </si>
  <si>
    <t>Data combined</t>
  </si>
  <si>
    <t>Uses 2 sexes (data combined)</t>
  </si>
  <si>
    <t>Uses 2 sexes (data uncombined)</t>
  </si>
  <si>
    <t>Sexes used data not fully available</t>
  </si>
  <si>
    <t>Final reduction in calories</t>
  </si>
  <si>
    <t>Stepwise?</t>
  </si>
  <si>
    <t>Age beginning diet</t>
  </si>
  <si>
    <t>Duration</t>
  </si>
  <si>
    <t>Key findings</t>
  </si>
  <si>
    <t>Notes</t>
  </si>
  <si>
    <t>Metabolic</t>
  </si>
  <si>
    <t>Cardiovascular</t>
  </si>
  <si>
    <t>Neurological</t>
  </si>
  <si>
    <t>Ongogenic</t>
  </si>
  <si>
    <t>Renal</t>
  </si>
  <si>
    <t>Reports sex differences?</t>
  </si>
  <si>
    <t xml:space="preserve">#sex not mentioned </t>
  </si>
  <si>
    <t>Effect of feed restriction on the environmental variability of birth weight in divergently selected lines of mice.</t>
  </si>
  <si>
    <t>/pubmed/31195962</t>
  </si>
  <si>
    <t>create date:2019/06/15 | first author:Formoso-Rafferty N</t>
  </si>
  <si>
    <t>Could not see clear evidence of CR in mice in vivo</t>
  </si>
  <si>
    <t>Hepatic arginase 2 (Arg2) is sufficient to convey the therapeutic metabolic effects of fasting.</t>
  </si>
  <si>
    <t>/pubmed/30962478</t>
  </si>
  <si>
    <t>create date:2019/04/10 | first author:Zhang Y</t>
  </si>
  <si>
    <t>Growth hormone acts on liver to stimulate autophagy, support glucose production, and preserve blood glucose in chronically starved mice.</t>
  </si>
  <si>
    <t>/pubmed/30910968</t>
  </si>
  <si>
    <t>create date:2019/03/27 | first author:Fang F</t>
  </si>
  <si>
    <t>C57BL/6N (Flx/Flx)</t>
  </si>
  <si>
    <t>Y</t>
  </si>
  <si>
    <t>N</t>
  </si>
  <si>
    <t>7-9 wks</t>
  </si>
  <si>
    <t>11 days</t>
  </si>
  <si>
    <t>Come back to</t>
  </si>
  <si>
    <t>A Comparison of Dietary and Caloric Restriction Models on Body Composition, Physical Performance, and Metabolic Health in Young Mice.</t>
  </si>
  <si>
    <t>/pubmed/30736418</t>
  </si>
  <si>
    <t>create date:2019/02/10 | first author:Smith NJ</t>
  </si>
  <si>
    <t>C57BL/6</t>
  </si>
  <si>
    <t>12 weeks</t>
  </si>
  <si>
    <t>7 Wks</t>
  </si>
  <si>
    <t>High fat fed first</t>
  </si>
  <si>
    <t>Dietary Energy Restriction Ameliorates Cognitive Impairment in a Mouse Model of Traumatic Brain Injury.</t>
  </si>
  <si>
    <t>/pubmed/30734244</t>
  </si>
  <si>
    <t>create date:2019/02/09 | first author:Rubovitch V</t>
  </si>
  <si>
    <t>ICR</t>
  </si>
  <si>
    <t>7-8 wks</t>
  </si>
  <si>
    <t>4 Wks</t>
  </si>
  <si>
    <t>CR (&amp; IF) prevented hippocampal SIRT1 decrease following model of brain trauma</t>
  </si>
  <si>
    <t>Infrequent Feeding of Restricted Amounts of Food Induces Stress and Adipose Tissue Inflammation, Contributing to Impaired Glucose Metabolism.</t>
  </si>
  <si>
    <t>/pubmed/30588190</t>
  </si>
  <si>
    <t>create date:2018/12/28 | first author:Lee YS</t>
  </si>
  <si>
    <t>Effects of caloric restriction on neuropathic pain, peripheral nerve degeneration and inflammation in normometabolic and autophagy defective prediabetic Ambra1 mice.</t>
  </si>
  <si>
    <t>/pubmed/30532260</t>
  </si>
  <si>
    <t>create date:2018/12/12 | first author:Coccurello R</t>
  </si>
  <si>
    <t>CD1</t>
  </si>
  <si>
    <t>12 wks</t>
  </si>
  <si>
    <t>1 Wk</t>
  </si>
  <si>
    <t>Number done</t>
  </si>
  <si>
    <t>Number left</t>
  </si>
  <si>
    <t>% Completion</t>
  </si>
  <si>
    <t>Interleukin-12 as a biomarker of the beneficial effects of food restriction in mice receiving high fat diet or high carbohydrate diet.</t>
  </si>
  <si>
    <t>/pubmed/30462775</t>
  </si>
  <si>
    <t>create date:2018/11/22 | first author:de Almeida-Souza CB</t>
  </si>
  <si>
    <t>Swiss</t>
  </si>
  <si>
    <t>NA</t>
  </si>
  <si>
    <t>8 Wks</t>
  </si>
  <si>
    <t>Hepatic gene body hypermethylation is a shared epigenetic signature of murine longevity.</t>
  </si>
  <si>
    <t>/pubmed/30462643</t>
  </si>
  <si>
    <t>create date:2018/11/22 | first author:Hahn O</t>
  </si>
  <si>
    <t>C3B6F1</t>
  </si>
  <si>
    <t>2 &amp; 24 Mo</t>
  </si>
  <si>
    <t>Identity Noise and Adipogenic Traits Characterize Dermal Fibroblast Aging.</t>
  </si>
  <si>
    <t>/pubmed/30415840</t>
  </si>
  <si>
    <t>create date:2018/11/13 | first author:Salzer MC</t>
  </si>
  <si>
    <t>C57BL/6J</t>
  </si>
  <si>
    <t>11 mo</t>
  </si>
  <si>
    <t>7 mo</t>
  </si>
  <si>
    <t>Retired breeders</t>
  </si>
  <si>
    <t>Metabolic regulation of female puberty via hypothalamic AMPK-kisspeptin signaling.</t>
  </si>
  <si>
    <t>/pubmed/30348767</t>
  </si>
  <si>
    <t>create date:2018/10/24 | first author:Roa J</t>
  </si>
  <si>
    <t>SIRT1 knock-in mice preserve ovarian reserve resembling caloric restriction.</t>
  </si>
  <si>
    <t>/pubmed/30340050</t>
  </si>
  <si>
    <t>create date:2018/10/20 | first author:Long GY</t>
  </si>
  <si>
    <t>Effects of Obesity and Gastric Bypass Surgery on Nutrient Sensors, Endocrine Cells, and Mucosal Innervation of the Mouse Colon.</t>
  </si>
  <si>
    <t>/pubmed/30336615</t>
  </si>
  <si>
    <t>create date:2018/10/20 | first author:Peiris M</t>
  </si>
  <si>
    <t>Weight matched</t>
  </si>
  <si>
    <t>12 Wks</t>
  </si>
  <si>
    <t>Metabolic memory of dietary restriction ameliorates DNA damage and adipocyte size in mouse visceral adipose tissue.</t>
  </si>
  <si>
    <t>/pubmed/30312736</t>
  </si>
  <si>
    <t>create date:2018/10/13 | first author:Ishaq A</t>
  </si>
  <si>
    <t>10,12 Conjugated Linoleic Acid-Driven Weight Loss Is Protective against Atherosclerosis in Mice and Is Associated with Alternative Macrophage Enrichment in Perivascular Adipose Tissue.</t>
  </si>
  <si>
    <t>/pubmed/30282904</t>
  </si>
  <si>
    <t>create date:2018/10/05 | first author:Kanter JE</t>
  </si>
  <si>
    <t>Ldlr_/_</t>
  </si>
  <si>
    <t>Calorie restriction prevents diet-induced insulin resistance independently of PGC-1-driven mitochondrial biogenesis in white adipose tissue.</t>
  </si>
  <si>
    <t>/pubmed/30277821</t>
  </si>
  <si>
    <t>create date:2018/10/03 | first author:Pardo R</t>
  </si>
  <si>
    <t>Activation of brown adipose tissue enhances the efficacy of caloric restriction for treatment of nonalcoholic steatohepatitis.</t>
  </si>
  <si>
    <t>/pubmed/30258096</t>
  </si>
  <si>
    <t>create date:2018/09/28 | first author:Poekes L</t>
  </si>
  <si>
    <t>NOD B10</t>
  </si>
  <si>
    <t>(foz/foz) Aussie mouse</t>
  </si>
  <si>
    <t>Caloric restriction inhibits mammary tumorigenesis in MMTV-ErbB2 transgenic mice through the suppression of ER and ErbB2 pathways and inhibition of epithelial cell stemness in premalignant mammary tissues.</t>
  </si>
  <si>
    <t>/pubmed/30107476</t>
  </si>
  <si>
    <t>create date:2018/08/15 | first author:Ma Z</t>
  </si>
  <si>
    <t>MMTV-ErbB2</t>
  </si>
  <si>
    <t>Regulation of diabetic cardiomyopathy by caloric restriction is mediated by intracellular signaling pathways involving 'SIRT1 and PGC-1_'.</t>
  </si>
  <si>
    <t>/pubmed/30071860</t>
  </si>
  <si>
    <t>create date:2018/08/04 | first author:Waldman M</t>
  </si>
  <si>
    <t>C57BLKS/J-leprdb/leprdb</t>
  </si>
  <si>
    <t>Changes in blood glucose as a function of body temperature in laboratory mice: implications for daily torpor.</t>
  </si>
  <si>
    <t>/pubmed/30040481</t>
  </si>
  <si>
    <t>create date:2018/07/25 | first author:Lo Martire V</t>
  </si>
  <si>
    <t>Reason: thought it would be more likely to succeed to use males due to larger body mass</t>
  </si>
  <si>
    <t>At similar weight loss, dietary composition determines the degree of glycemic improvement in diet-induced obese C57BL/6 mice.</t>
  </si>
  <si>
    <t>/pubmed/30036374</t>
  </si>
  <si>
    <t>create date:2018/07/24 | first author:Vangoitsenhoven R</t>
  </si>
  <si>
    <t>Sodium-glucose cotransporter 2 inhibition normalizes glucose metabolism and suppresses oxidative stress in the kidneys of diabetic mice.</t>
  </si>
  <si>
    <t>/pubmed/30021702</t>
  </si>
  <si>
    <t>create date:2018/07/20 | first author:Tanaka S</t>
  </si>
  <si>
    <t>BTBR ob/ob</t>
  </si>
  <si>
    <t>Food anticipatory activity on a calorie-restricted diet is independent of Sirt1.</t>
  </si>
  <si>
    <t>/pubmed/29940007</t>
  </si>
  <si>
    <t>create date:2018/06/26 | first author:Assali DR</t>
  </si>
  <si>
    <t>Sirt1loxP/loxP</t>
  </si>
  <si>
    <t>Age, calorie restriction, and age of calorie restriction onset reduce maturation of natural killer cells in C57Bl/6 mice.</t>
  </si>
  <si>
    <t>/pubmed/29914631</t>
  </si>
  <si>
    <t>create date:2018/06/20 | first author:Duriancik DM</t>
  </si>
  <si>
    <t>C57Bl/6</t>
  </si>
  <si>
    <t>Repeated weight cycling in obese mice causes increased appetite and glucose intolerance.</t>
  </si>
  <si>
    <t>/pubmed/29842854</t>
  </si>
  <si>
    <t>create date:2018/05/31 | first author:Simonds SE</t>
  </si>
  <si>
    <t>Calorie restriction induces reversible lymphopenia and lymphoid organ atrophy due to cell redistribution.</t>
  </si>
  <si>
    <t>/pubmed/29804201</t>
  </si>
  <si>
    <t>create date:2018/05/29 | first author:Contreras NA</t>
  </si>
  <si>
    <t>NA male/ female/ both humans</t>
  </si>
  <si>
    <t>Common and unique transcriptional responses to dietary restriction and loss of insulin receptor substrate 1 (IRS1) in mice.</t>
  </si>
  <si>
    <t>/pubmed/29779018</t>
  </si>
  <si>
    <t>create date:2018/05/21 | first author:Page MM</t>
  </si>
  <si>
    <t>IRS1 +/+, -/-</t>
  </si>
  <si>
    <t>Transcriptional profiling identifies strain-specific effects of caloric restriction and opposite responses in human and mouse white adipose tissue.</t>
  </si>
  <si>
    <t>/pubmed/29708498</t>
  </si>
  <si>
    <t>create date:2018/05/01 | first author:Swindell WR</t>
  </si>
  <si>
    <t>C57BL/6J, BALB/c, C3H, 129, CBA, DBA, B6C3F1</t>
  </si>
  <si>
    <t>Carnitine Acetyltransferase in AgRP Neurons Is Required for the Homeostatic Adaptation to Restricted Feeding in Male Mice.</t>
  </si>
  <si>
    <t>/pubmed/29697769</t>
  </si>
  <si>
    <t>create date:2018/04/27 | first author:Reichenbach A</t>
  </si>
  <si>
    <t>C57BL6J</t>
  </si>
  <si>
    <t>Agrp-Ires-cre</t>
  </si>
  <si>
    <t>Obese Mice Losing Weight Due to trans-10,cis-12 Conjugated Linoleic Acid Supplementation or Food Restriction Harbor Distinct Gut Microbiota.</t>
  </si>
  <si>
    <t>/pubmed/29659960</t>
  </si>
  <si>
    <t>create date:2018/04/17 | first author:den Hartigh LJ</t>
  </si>
  <si>
    <t>Caloric restriction mitigates age-associated hippocampal differential CG and non-CG methylation.</t>
  </si>
  <si>
    <t>/pubmed/29631215</t>
  </si>
  <si>
    <t>create date:2018/04/10 | first author:Hadad N</t>
  </si>
  <si>
    <t>Predominant gut Lactobacillus murinus strain mediates anti-inflammaging effects in calorie-restricted mice.</t>
  </si>
  <si>
    <t>/pubmed/29562943</t>
  </si>
  <si>
    <t>create date:2018/03/23 | first author:Pan F</t>
  </si>
  <si>
    <t>Caloric Restriction Mimetic 2-Deoxyglucose Alleviated Inflammatory Lung Injury via Suppressing Nuclear Pyruvate Kinase M2-Signal Transducer and Activator of Transcription 3 Pathway.</t>
  </si>
  <si>
    <t>/pubmed/29552018</t>
  </si>
  <si>
    <t>create date:2018/03/20 | first author:Hu K</t>
  </si>
  <si>
    <t>BALB/c</t>
  </si>
  <si>
    <t>Effect of caloric restriction on liver function in young and old ApoE/LDLr-/- mice</t>
  </si>
  <si>
    <t>/pubmed/29517190</t>
  </si>
  <si>
    <t>create date:2018/03/09 | first author:Kostogrys RB</t>
  </si>
  <si>
    <t>APOE/LDLR-/-</t>
  </si>
  <si>
    <t>Long term rapamycin treatment improves mitochondrial DNA quality in aging mice.</t>
  </si>
  <si>
    <t>/pubmed/29486228</t>
  </si>
  <si>
    <t>create date:2018/02/28 | first author:Bielas J</t>
  </si>
  <si>
    <t>CByB6F1/J crossed with C3D2F1/J</t>
  </si>
  <si>
    <t>UM-HET3 mice</t>
  </si>
  <si>
    <t>The effect of different levels of dietary restriction on glucose homeostasis and metabolic memory.</t>
  </si>
  <si>
    <t>/pubmed/29455275</t>
  </si>
  <si>
    <t>create date:2018/02/20 | first author:Matyi S</t>
  </si>
  <si>
    <t>Metabolic effects of short-term caloric restriction in mice with reduced insulin gene dosage.</t>
  </si>
  <si>
    <t>/pubmed/29439088</t>
  </si>
  <si>
    <t>create date:2018/02/14 | first author:Dommerholt MB</t>
  </si>
  <si>
    <t>C57BL/6J &amp; 129</t>
  </si>
  <si>
    <t>Ins2 -/-, WT</t>
  </si>
  <si>
    <t>Caloric restriction improves glucose homeostasis, yet increases cardiometabolic risk in caveolin-1-deficient mice.</t>
  </si>
  <si>
    <t>/pubmed/29410348</t>
  </si>
  <si>
    <t>create date:2018/02/08 | first author:Mayurasakorn K</t>
  </si>
  <si>
    <t>Cav1 KO</t>
  </si>
  <si>
    <t>Intermittent calorie restriction enhances epithelial-mesenchymal transition through the alteration of energy metabolism in a mouse tumor model.</t>
  </si>
  <si>
    <t>/pubmed/29345287</t>
  </si>
  <si>
    <t>create date:2018/01/19 | first author:Kusuoka O</t>
  </si>
  <si>
    <t>Energy homeostasis in leptin deficient Lepob/ob mice.</t>
  </si>
  <si>
    <t>/pubmed/29261744</t>
  </si>
  <si>
    <t>create date:2017/12/21 | first author:Skowronski AA</t>
  </si>
  <si>
    <t>C57BL6</t>
  </si>
  <si>
    <t>ob/ob</t>
  </si>
  <si>
    <t>Role of pyroptosis in normal cardiac response to calorie restriction and starvation.</t>
  </si>
  <si>
    <t>/pubmed/29175212</t>
  </si>
  <si>
    <t>create date:2017/11/28 | first author:Wang Z</t>
  </si>
  <si>
    <t>Caloric restriction can improve learning and memory in C57/BL mice probably via regulation of the AMPK signaling pathway.</t>
  </si>
  <si>
    <t>/pubmed/29174968</t>
  </si>
  <si>
    <t>create date:2017/11/28 | first author:Ma L</t>
  </si>
  <si>
    <t>C57/BL</t>
  </si>
  <si>
    <t>Mitochondrial intermediate peptidase is a novel regulator of sirtuin-3 activation by caloric restriction.</t>
  </si>
  <si>
    <t>/pubmed/29151261</t>
  </si>
  <si>
    <t>create date:2017/11/21 | first author:Kobayashi M</t>
  </si>
  <si>
    <t>B6/129S6</t>
  </si>
  <si>
    <t>Upregulation of the ALDOA/DNA-PK/p53 pathway by dietary restriction suppresses tumor growth.</t>
  </si>
  <si>
    <t>/pubmed/29084207</t>
  </si>
  <si>
    <t>create date:2017/10/31 | first author:Ma D</t>
  </si>
  <si>
    <t>To generate tumours?</t>
  </si>
  <si>
    <t>_-Catenin Directs Long-Chain Fatty Acid Catabolism in the Osteoblasts of Male Mice.</t>
  </si>
  <si>
    <t>/pubmed/29077850</t>
  </si>
  <si>
    <t>create date:2017/10/28 | first author:Frey JL</t>
  </si>
  <si>
    <t>B-catenin flox</t>
  </si>
  <si>
    <t>Butyrylcholinesterase gene transfer in obese mice prevents postdieting body weight rebound by suppressing ghrelin signaling.</t>
  </si>
  <si>
    <t>/pubmed/28973869</t>
  </si>
  <si>
    <t>create date:2017/10/05 | first author:Chen VP</t>
  </si>
  <si>
    <t>Stable Isotope Labeling Reveals Novel Insights Into Ubiquitin-Mediated Protein Aggregation With Age, Calorie Restriction, and Rapamycin Treatment.</t>
  </si>
  <si>
    <t>/pubmed/28958078</t>
  </si>
  <si>
    <t>create date:2017/09/29 | first author:Basisty NB</t>
  </si>
  <si>
    <t>F shows larger reponse to rapamycin than males (Fok, 2014)</t>
  </si>
  <si>
    <t>Trans-10,cis-12 conjugated linoleic acid (t10-c12 CLA) treatment and caloric restriction differentially affect adipocyte cell turnover in obese and lean mice.</t>
  </si>
  <si>
    <t>/pubmed/28945993</t>
  </si>
  <si>
    <t>create date:2017/09/26 | first author:Yeganeh A</t>
  </si>
  <si>
    <t>Leprdb (db/db)</t>
  </si>
  <si>
    <t>SIRT1 is a positive regulator of in vivo bone mass and a therapeutic target for osteoporosis.</t>
  </si>
  <si>
    <t>/pubmed/28937996</t>
  </si>
  <si>
    <t>create date:2017/09/25 | first author:Zainabadi K</t>
  </si>
  <si>
    <t>Effects of Chronic and Intermittent Calorie Restriction on Adropin Levels in Breast Cancer.</t>
  </si>
  <si>
    <t>/pubmed/28922017</t>
  </si>
  <si>
    <t>create date:2017/09/19 | first author:Tuna BG</t>
  </si>
  <si>
    <t>MMTV-TGFa mice</t>
  </si>
  <si>
    <t>Caloric restriction delays age-related methylation drift.</t>
  </si>
  <si>
    <t>/pubmed/28912502</t>
  </si>
  <si>
    <t>create date:2017/09/16 | first author:Maegawa S</t>
  </si>
  <si>
    <t>Also human &amp; Rhesus monkey</t>
  </si>
  <si>
    <t>Caloric Restriction Promotes Structural and Metabolic Changes in the Skin.</t>
  </si>
  <si>
    <t>/pubmed/28903047</t>
  </si>
  <si>
    <t>create date:2017/09/14 | first author:Forni MF</t>
  </si>
  <si>
    <t>Swiss mice</t>
  </si>
  <si>
    <t>Interesting study</t>
  </si>
  <si>
    <t>A history of obesity leaves an inflammatory fingerprint in liver and adipose tissue.</t>
  </si>
  <si>
    <t>/pubmed/28901330</t>
  </si>
  <si>
    <t>create date:2017/09/14 | first author:Fischer IP</t>
  </si>
  <si>
    <t>Small nucleoli are a cellular hallmark of longevity.</t>
  </si>
  <si>
    <t>/pubmed/28853436</t>
  </si>
  <si>
    <t>create date:2017/08/31 | first author:Tiku V</t>
  </si>
  <si>
    <t>IRS1 KO &amp; WT</t>
  </si>
  <si>
    <t>Calorie restriction effects on circadian rhythms in gene expression are sex dependent.</t>
  </si>
  <si>
    <t>/pubmed/28851928</t>
  </si>
  <si>
    <t>create date:2017/08/31 | first author:Astafev AA</t>
  </si>
  <si>
    <t>C57B6J</t>
  </si>
  <si>
    <t>Caloric Restriction Prevents Carcinogen-Initiated Liver Tumorigenesis in Mice.</t>
  </si>
  <si>
    <t>/pubmed/28847977</t>
  </si>
  <si>
    <t>create date:2017/08/30 | first author:Ploeger JM</t>
  </si>
  <si>
    <t>Insulin-like growth factor 1 receptor regulates hypothermia during calorie restriction.</t>
  </si>
  <si>
    <t>/pubmed/28827363</t>
  </si>
  <si>
    <t>create date:2017/08/23 | first author:Cintron-Colon R</t>
  </si>
  <si>
    <t>Extracellular matrix remodeling and matrix metalloproteinase inhibition in visceral adipose during weight cycling in mice.</t>
  </si>
  <si>
    <t>/pubmed/28826677</t>
  </si>
  <si>
    <t>create date:2017/08/23 | first author:Caria CREP</t>
  </si>
  <si>
    <t>Aged Stem Cells Reprogram Their Daily Rhythmic Functions to Adapt to Stress.</t>
  </si>
  <si>
    <t>/pubmed/28802040</t>
  </si>
  <si>
    <t>create date:2017/08/13 | first author:Solanas G</t>
  </si>
  <si>
    <t>C57BL/6J; B6:129S</t>
  </si>
  <si>
    <t>Circadian Reprogramming in the Liver Identifies Metabolic Pathways of Aging.</t>
  </si>
  <si>
    <t>/pubmed/28802039</t>
  </si>
  <si>
    <t>create date:2017/08/13 | first author:Sato S</t>
  </si>
  <si>
    <t>C57B6/J</t>
  </si>
  <si>
    <t>Opposing effects on cardiac function by calorie restriction in different-aged mice.</t>
  </si>
  <si>
    <t>/pubmed/28799249</t>
  </si>
  <si>
    <t>create date:2017/08/12 | first author:Sheng Y</t>
  </si>
  <si>
    <t>Aging and calorie restriction regulate the expression of miR-125a-5p and its target genes Stat3, Casp2 and Stard13.</t>
  </si>
  <si>
    <t>/pubmed/28783714</t>
  </si>
  <si>
    <t>create date:2017/08/08 | first author:Makwana K</t>
  </si>
  <si>
    <t>The effects of graded levels of calorie restriction: XI. Evaluation of the main hypotheses underpinning the life extension effects of CR using the hepatic transcriptome.</t>
  </si>
  <si>
    <t>/pubmed/28768896</t>
  </si>
  <si>
    <t>create date:2017/08/05 | first author:Derous D</t>
  </si>
  <si>
    <t>The effect of calorie restriction on mouse skeletal muscle is sex, strain and time-dependent.</t>
  </si>
  <si>
    <t>/pubmed/28698572</t>
  </si>
  <si>
    <t>create date:2017/07/13 | first author:Boldrin L</t>
  </si>
  <si>
    <t>C57Bl/6; DBA/2</t>
  </si>
  <si>
    <t>Mice under Caloric Restriction Self-Impose a Temporal Restriction of Food Intake as Revealed by an Automated Feeder System.</t>
  </si>
  <si>
    <t>/pubmed/28683292</t>
  </si>
  <si>
    <t>create date:2017/07/07 | first author:Acosta-Rodríguez VA</t>
  </si>
  <si>
    <t>Nutrient sensing modulates malaria parasite virulence.</t>
  </si>
  <si>
    <t>/pubmed/28678779</t>
  </si>
  <si>
    <t>create date:2017/07/06 | first author:Mancio-Silva L</t>
  </si>
  <si>
    <t>SCID</t>
  </si>
  <si>
    <t>Weight Changes and Metabolic Outcomes in Calorie-Restricted Obese Mice Fed High-Fat Diets Containing Corn or Flaxseed Oil: Physiological Role of Sugar Replacement with Polyphenol-Rich Grape.</t>
  </si>
  <si>
    <t>/pubmed/28665260</t>
  </si>
  <si>
    <t>create date:2017/07/01 | first author:Ansar H</t>
  </si>
  <si>
    <t>Sex-dependent Differences in Liver and Gut Metabolomic Profiles With Acarbose and Calorie Restriction in C57BL/6 Mice.</t>
  </si>
  <si>
    <t>/pubmed/28651373</t>
  </si>
  <si>
    <t>create date:2017/06/28 | first author:Gibbs VK</t>
  </si>
  <si>
    <t>Transcriptomics</t>
  </si>
  <si>
    <t>Caloric restriction protects livers from ischemia/reperfusion damage by preventing Ca(2+)-induced mitochondrial permeability transition.</t>
  </si>
  <si>
    <t>/pubmed/28642067</t>
  </si>
  <si>
    <t>create date:2017/06/24 | first author:Menezes-Filho SL</t>
  </si>
  <si>
    <t>Effects of mild calorie restriction on lipid metabolism and inflammation in liver and adipose tissue.</t>
  </si>
  <si>
    <t>/pubmed/28630003</t>
  </si>
  <si>
    <t>create date:2017/06/21 | first author:Park CY</t>
  </si>
  <si>
    <t>C57BL/6N</t>
  </si>
  <si>
    <t>Lifelong dietary intervention does not affect hematopoietic stem cell function.</t>
  </si>
  <si>
    <t>/pubmed/28625745</t>
  </si>
  <si>
    <t>create date:2017/06/20 | first author:Lazare S</t>
  </si>
  <si>
    <t>The effect of caloric restriction on the forelimb skeletal muscle fibers of the hypertrophic myostatin null mice.</t>
  </si>
  <si>
    <t>/pubmed/28622884</t>
  </si>
  <si>
    <t>create date:2017/06/18 | first author:Elashry MI</t>
  </si>
  <si>
    <t>Mstn-/- &amp; WT</t>
  </si>
  <si>
    <t>Transcriptional activation of RagD GTPase controls mTORC1 and promotes cancer growth.</t>
  </si>
  <si>
    <t>/pubmed/28619945</t>
  </si>
  <si>
    <t>create date:2017/06/18 | first author:Di Malta C</t>
  </si>
  <si>
    <t>Albumin-Cre, Tcfeb-flox and Tfe3-knockout</t>
  </si>
  <si>
    <t>A dual agonist of farnesoid X receptor (FXR) and the G protein-coupled receptor TGR5, INT-767, reverses age-related kidney disease in mice.</t>
  </si>
  <si>
    <t>/pubmed/28596381</t>
  </si>
  <si>
    <t>create date:2017/06/10 | first author:Wang XX</t>
  </si>
  <si>
    <t>C57BL/6; Ames</t>
  </si>
  <si>
    <t>High-intensity interval training and calorie restriction promote remodeling of glucose and lipid metabolism in diet-induced obesity.</t>
  </si>
  <si>
    <t>/pubmed/28588097</t>
  </si>
  <si>
    <t>create date:2017/06/08 | first author:Davis RAH</t>
  </si>
  <si>
    <t>The Effects of Graded Levels of Calorie Restriction: X. Transcriptomic Responses of Epididymal Adipose Tissue.</t>
  </si>
  <si>
    <t>/pubmed/28575190</t>
  </si>
  <si>
    <t>create date:2017/06/03 | first author:Derous D</t>
  </si>
  <si>
    <t>Identification of tissue-specific transcriptional markers of caloric restriction in the mouse and their use to evaluate caloric restriction mimetics.</t>
  </si>
  <si>
    <t>/pubmed/28556428</t>
  </si>
  <si>
    <t>create date:2017/05/31 | first author:Barger JL</t>
  </si>
  <si>
    <t>C57BL6/J</t>
  </si>
  <si>
    <t>Anti-aging drugs reduce hypothalamic inflammation in a sex-specific manner.</t>
  </si>
  <si>
    <t>/pubmed/28544365</t>
  </si>
  <si>
    <t>create date:2017/05/26 | first author:Sadagurski M</t>
  </si>
  <si>
    <t>UM_HET3</t>
  </si>
  <si>
    <t>Differential effects of early-life nutrient restriction in long-lived GHR-KO and normal mice.</t>
  </si>
  <si>
    <t>/pubmed/28523599</t>
  </si>
  <si>
    <t>create date:2017/05/20 | first author:Fang Y</t>
  </si>
  <si>
    <t>BALB/c, C57BL/6, and C3H/J</t>
  </si>
  <si>
    <t>GHR-KO &amp; WT</t>
  </si>
  <si>
    <t>Short-term caloric restriction exerts neuroprotective effects following mild traumatic brain injury by promoting autophagy and inhibiting astrocyte activation.</t>
  </si>
  <si>
    <t>/pubmed/28495608</t>
  </si>
  <si>
    <t>create date:2017/05/13 | first author:Liu Y</t>
  </si>
  <si>
    <t>Role of DNA methylation in the dietary restriction mediated cellular memory.</t>
  </si>
  <si>
    <t>/pubmed/28477138</t>
  </si>
  <si>
    <t>create date:2017/05/10 | first author:Unnikrishnan A</t>
  </si>
  <si>
    <t>Caloric restriction prevents the progression of murine AApoAII amyloidosis.</t>
  </si>
  <si>
    <t>/pubmed/28434314</t>
  </si>
  <si>
    <t>create date:2017/04/25 | first author:Sawashita J</t>
  </si>
  <si>
    <t>R1.P1-Apoa2c</t>
  </si>
  <si>
    <t>Differential sympathetic outflow to adipose depots is required for visceral fat loss in response to calorie restriction.</t>
  </si>
  <si>
    <t>/pubmed/28394360</t>
  </si>
  <si>
    <t>create date:2017/04/11 | first author:Sipe LM</t>
  </si>
  <si>
    <t>Selected life-extending interventions reduce arterial CXCL10 and macrophage colony-stimulating factor in aged mouse arteries.</t>
  </si>
  <si>
    <t>/pubmed/28390264</t>
  </si>
  <si>
    <t>create date:2017/04/09 | first author:Trott DW</t>
  </si>
  <si>
    <t>B6D2F1; UM-HET3</t>
  </si>
  <si>
    <t>UM-HET3</t>
  </si>
  <si>
    <t>AMP-activated kinase and the endogenous endocannabinoid system might contribute to antinociceptive effects of prolonged moderate caloric restriction in mice.</t>
  </si>
  <si>
    <t>/pubmed/28381108</t>
  </si>
  <si>
    <t>create date:2017/04/07 | first author:King-Himmelreich TS</t>
  </si>
  <si>
    <t>AMPK_2-/-</t>
  </si>
  <si>
    <t>Central activation of the A(1) adenosine receptor in fed mice recapitulates only some of the attributes of daily torpor.</t>
  </si>
  <si>
    <t>/pubmed/28378088</t>
  </si>
  <si>
    <t>create date:2017/04/06 | first author:Vicent MA</t>
  </si>
  <si>
    <t>C57Bl/6J</t>
  </si>
  <si>
    <t>Food restriction affects Y-maze spatial recognition memory in developing mice.</t>
  </si>
  <si>
    <t>/pubmed/28377130</t>
  </si>
  <si>
    <t>create date:2017/04/06 | first author:Fu Y</t>
  </si>
  <si>
    <t>Energy Balance Modulation Impacts Epigenetic Reprogramming, ER_ and ER_ Expression, and Mammary Tumor Development in MMTV-neu Transgenic Mice.</t>
  </si>
  <si>
    <t>/pubmed/28373182</t>
  </si>
  <si>
    <t>create date:2017/04/05 | first author:Rossi EL</t>
  </si>
  <si>
    <t>MMTVneu</t>
  </si>
  <si>
    <t>Epigenetic aging signatures in mice livers are slowed by dwarfism, calorie restriction and rapamycin treatment.</t>
  </si>
  <si>
    <t>/pubmed/28351423</t>
  </si>
  <si>
    <t>create date:2017/03/30 | first author:Wang T</t>
  </si>
  <si>
    <t>Ames ; UM-HET3</t>
  </si>
  <si>
    <t>Caloric Restriction Mimetics Slow Aging of Neuromuscular Synapses and Muscle Fibers.</t>
  </si>
  <si>
    <t>/pubmed/28329051</t>
  </si>
  <si>
    <t>create date:2017/03/23 | first author:Stockinger J</t>
  </si>
  <si>
    <t>Hyper- and hypo- nutrition studies of the hepatic transcriptome and epigenome suggest that PPAR_ regulates anaerobic glycolysis.</t>
  </si>
  <si>
    <t>/pubmed/28282965</t>
  </si>
  <si>
    <t>create date:2017/03/12 | first author:Soltis AR</t>
  </si>
  <si>
    <t>Caloric Restriction Protects against Lactacystin-Induced Degeneration of Dopamine Neurons Independent of the Ghrelin Receptor.</t>
  </si>
  <si>
    <t>/pubmed/28273852</t>
  </si>
  <si>
    <t>create date:2017/03/10 | first author:Coppens J</t>
  </si>
  <si>
    <t>129Sv/Evbrd(LEX1)/C57BL/6</t>
  </si>
  <si>
    <t>Dietary restriction protects against diethylnitrosamine-induced hepatocellular tumorigenesis by restoring the disturbed gene expression profile.</t>
  </si>
  <si>
    <t>/pubmed/28262799</t>
  </si>
  <si>
    <t>create date:2017/03/07 | first author:Duan T</t>
  </si>
  <si>
    <t>Sterol regulatory element-binding protein-1c orchestrates metabolic remodeling of white adipose tissue by caloric restriction.</t>
  </si>
  <si>
    <t>/pubmed/28256090</t>
  </si>
  <si>
    <t>create date:2017/03/04 | first author:Fujii N</t>
  </si>
  <si>
    <t>B6; 129S6_Srebf1tm1Mbr/J</t>
  </si>
  <si>
    <t>Regulation of 11_-hydroxysteroid dehydrogenase type 1 following caloric restriction and re-feeding is species dependent.</t>
  </si>
  <si>
    <t>/pubmed/28254522</t>
  </si>
  <si>
    <t>create date:2017/03/04 | first author:Loerz C</t>
  </si>
  <si>
    <t>C57BL/6JRj</t>
  </si>
  <si>
    <t>Metabolically distinct weight loss by 10,12 CLA and caloric restriction highlight the importance of subcutaneous white adipose tissue for glucose homeostasis in mice.</t>
  </si>
  <si>
    <t>/pubmed/28245284</t>
  </si>
  <si>
    <t>create date:2017/03/01 | first author:den Hartigh LJ</t>
  </si>
  <si>
    <t>Ldlr-/-; Male mice were used because they more reliably become obese and insulin resistant than female mice</t>
  </si>
  <si>
    <t>Caloric restriction reduces the systemic progression of mouse AApoAII amyloidosis.</t>
  </si>
  <si>
    <t>/pubmed/28225824</t>
  </si>
  <si>
    <t>create date:2017/02/23 | first author:Li L</t>
  </si>
  <si>
    <t>R1.P1-Apoa2c;</t>
  </si>
  <si>
    <t>Dietary restriction reduces blood lipids and ameliorates liver function of mice with hyperlipidemia.</t>
  </si>
  <si>
    <t>/pubmed/28224418</t>
  </si>
  <si>
    <t>create date:2017/02/23 | first author:Gao HT</t>
  </si>
  <si>
    <t>The effects of graded levels of calorie restriction: VIII. Impact of short term calorie and protein restriction on basal metabolic rate in the C57BL/6 mouse.</t>
  </si>
  <si>
    <t>/pubmed/28193912</t>
  </si>
  <si>
    <t>create date:2017/02/15 | first author:Mitchell SE</t>
  </si>
  <si>
    <t>Effects of calorie restriction on the lifespan and healthspan of POLG mitochondrial mutator mice.</t>
  </si>
  <si>
    <t>/pubmed/28158260</t>
  </si>
  <si>
    <t>create date:2017/02/06 | first author:Someya S</t>
  </si>
  <si>
    <t>PolgD257A/D257A</t>
  </si>
  <si>
    <t>Aging and caloric restriction impact adipose tissue, adiponectin, and circulating lipids.</t>
  </si>
  <si>
    <t>/pubmed/28156058</t>
  </si>
  <si>
    <t>create date:2017/02/06 | first author:Miller KN</t>
  </si>
  <si>
    <t>B6C3F1</t>
  </si>
  <si>
    <t>The effects of graded levels of calorie restriction: IX. Global metabolomic screen reveals modulation of carnitines, sphingolipids and bile acids in the liver of C57BL/6 mice.</t>
  </si>
  <si>
    <t>/pubmed/28139067</t>
  </si>
  <si>
    <t>create date:2017/02/01 | first author:Green CL</t>
  </si>
  <si>
    <t>Low Cytochrome Oxidase 1 Links Mitochondrial Dysfunction to Atherosclerosis in Mice and Pigs.</t>
  </si>
  <si>
    <t>/pubmed/28122051</t>
  </si>
  <si>
    <t>create date:2017/01/26 | first author:Holvoet P</t>
  </si>
  <si>
    <t>LDLR-/- ob/ob &amp; WT ob/ob</t>
  </si>
  <si>
    <t>A signature of renal stress resistance induced by short-term dietary restriction, fasting, and protein restriction.</t>
  </si>
  <si>
    <t>/pubmed/28102354</t>
  </si>
  <si>
    <t>create date:2017/01/20 | first author:Jongbloed F</t>
  </si>
  <si>
    <t>Neuropeptide Y resists excess loss of fat by lipolysis in calorie-restricted mice: a trait potential for the life-extending effect of calorie restriction.</t>
  </si>
  <si>
    <t>/pubmed/28101970</t>
  </si>
  <si>
    <t>create date:2017/01/20 | first author:Park S</t>
  </si>
  <si>
    <t>129S_Npytm1Rpa/J &amp; 129S6/SvEvTac</t>
  </si>
  <si>
    <t>NPY-/-</t>
  </si>
  <si>
    <t>Age-related arterial immune cell infiltration in mice is attenuated by caloric restriction or voluntary exercise.</t>
  </si>
  <si>
    <t>/pubmed/28012941</t>
  </si>
  <si>
    <t>create date:2016/12/26 | first author:Trott DW</t>
  </si>
  <si>
    <t>B6D2F1</t>
  </si>
  <si>
    <t>Intermittent calorie restriction largely counteracts the adverse health effects of a moderate-fat diet in aging C57BL/6J mice.</t>
  </si>
  <si>
    <t>/pubmed/27995741</t>
  </si>
  <si>
    <t>create date:2016/12/21 | first author:Rusli F</t>
  </si>
  <si>
    <t>High aminopeptidase A activity contributes to blood pressure control in ob/ob mice by AT(2) receptor-dependent mechanism.</t>
  </si>
  <si>
    <t>/pubmed/27940965</t>
  </si>
  <si>
    <t>create date:2016/12/13 | first author:Morais RL</t>
  </si>
  <si>
    <t>ob/ob, apoE-/-</t>
  </si>
  <si>
    <t>Evaluation of candidate reference genes for RT-qPCR studies in three metabolism related tissues of mice after caloric restriction.</t>
  </si>
  <si>
    <t>/pubmed/27922100</t>
  </si>
  <si>
    <t>create date:2016/12/07 | first author:Gong H</t>
  </si>
  <si>
    <t>Long-term caloric restriction in ApoE-deficient mice results in neuroprotection via Fgf21-induced AMPK/mTOR pathway.</t>
  </si>
  <si>
    <t>/pubmed/27902456</t>
  </si>
  <si>
    <t>create date:2016/12/03 | first author:Rühlmann C</t>
  </si>
  <si>
    <t>B6.129P2-Apoetm1Unc N11</t>
  </si>
  <si>
    <t>ApoE-/-</t>
  </si>
  <si>
    <t>Caloric restriction ameliorates cardiomyopathy in animal model of diabetes.</t>
  </si>
  <si>
    <t>/pubmed/27884680</t>
  </si>
  <si>
    <t>create date:2016/11/26 | first author:Cohen K</t>
  </si>
  <si>
    <t>C57BLKS/J leprdb/leprdb</t>
  </si>
  <si>
    <t>leprdb/leprdb</t>
  </si>
  <si>
    <t>Intestinal PPAR_ signalling is required for sympathetic nervous system activation in response to caloric restriction.</t>
  </si>
  <si>
    <t>/pubmed/27853235</t>
  </si>
  <si>
    <t>create date:2016/11/18 | first author:Duszka K</t>
  </si>
  <si>
    <t>C57/Bl6/SV129</t>
  </si>
  <si>
    <t>PPAR_floxVillinCre+ &amp; WT</t>
  </si>
  <si>
    <t>Caloric restriction preserves memory and reduces anxiety of aging mice with early enhancement of neurovascular functions.</t>
  </si>
  <si>
    <t>/pubmed/27829242</t>
  </si>
  <si>
    <t>create date:2016/11/10 | first author:Parikh I</t>
  </si>
  <si>
    <t>Calorie restriction protects against experimental abdominal aortic aneurysms in mice.</t>
  </si>
  <si>
    <t>/pubmed/27670594</t>
  </si>
  <si>
    <t>create date:2016/11/05 | first author:Liu Y</t>
  </si>
  <si>
    <t>SM22_-Cre+/_;Sirt1flox/flox;ApoE-/- &amp; WT</t>
  </si>
  <si>
    <t>Differential Regulation of Hippocampal IGF-1-Associated Signaling Proteins by Dietary Restriction in Aging Mouse.</t>
  </si>
  <si>
    <t>/pubmed/27718093</t>
  </si>
  <si>
    <t>create date:2016/10/09 | first author:Hadem IKH</t>
  </si>
  <si>
    <t>ADF</t>
  </si>
  <si>
    <t>Altered gut microbiota in female mice with persistent low body weights following removal of post-weaning chronic dietary restriction.</t>
  </si>
  <si>
    <t>/pubmed/27716401</t>
  </si>
  <si>
    <t>create date:2016/10/08 | first author:Chen J</t>
  </si>
  <si>
    <t>F chosen as F&gt;&gt;M in Anorexia</t>
  </si>
  <si>
    <t>Caloric restriction increases brain mitochondrial calcium retention capacity and protects against excitotoxicity.</t>
  </si>
  <si>
    <t>/pubmed/27619151</t>
  </si>
  <si>
    <t>create date:2016/09/14 | first author:Amigo I</t>
  </si>
  <si>
    <t>Disentangling the effect of dietary restriction on mitochondrial function using recombinant inbred mice.</t>
  </si>
  <si>
    <t>/pubmed/27597651</t>
  </si>
  <si>
    <t>create date:2016/09/07 | first author:Mulvey L</t>
  </si>
  <si>
    <t>ILSXISS</t>
  </si>
  <si>
    <t>Dietary energy restriction reduces high-fat diet-enhanced metastasis of Lewis lung carcinoma in mice.</t>
  </si>
  <si>
    <t>/pubmed/27582541</t>
  </si>
  <si>
    <t>create date:2016/09/02 | first author:Sundaram S</t>
  </si>
  <si>
    <t>Caloric Restriction Leads to Browning of White Adipose Tissue through Type 2 Immune Signaling.</t>
  </si>
  <si>
    <t>/pubmed/27568549</t>
  </si>
  <si>
    <t>create date:2016/08/30 | first author:Fabbiano S</t>
  </si>
  <si>
    <t>C57BL/6J; BALB/c</t>
  </si>
  <si>
    <t>Cd45.1+, Stat6-/-, Il4ra-/- &amp; WTs</t>
  </si>
  <si>
    <t>Restricted diet delays accelerated ageing and genomic stress in DNA-repair-deficient mice.</t>
  </si>
  <si>
    <t>/pubmed/27556946</t>
  </si>
  <si>
    <t>create date:2016/08/25 | first author:Vermeij WP</t>
  </si>
  <si>
    <t>C57BL6J/FVB</t>
  </si>
  <si>
    <t>Ercc1 _/-, Xpg-/- &amp; WT</t>
  </si>
  <si>
    <t>_1-Adrenergic receptor deficiency in ghrelin-expressing cells causes hypoglycemia in susceptible individuals.</t>
  </si>
  <si>
    <t>/pubmed/27548523</t>
  </si>
  <si>
    <t>create date:2016/08/23 | first author:Mani BK</t>
  </si>
  <si>
    <t>GC-_1AR-/- &amp; WT</t>
  </si>
  <si>
    <t>Caloric restriction selectively reduces the GABAergic phenotype of mouse hypothalamic proopiomelanocortin neurons.</t>
  </si>
  <si>
    <t>/pubmed/27531218</t>
  </si>
  <si>
    <t>create date:2016/08/18 | first author:Jarvie BC</t>
  </si>
  <si>
    <t>POMC_Cre transgenic</t>
  </si>
  <si>
    <t>Partitioning the variance in calorie restriction-induced weight and fat loss in outbred mice.</t>
  </si>
  <si>
    <t>/pubmed/27527110</t>
  </si>
  <si>
    <t>create date:2016/08/17 | first author:Vaanholt LM</t>
  </si>
  <si>
    <t>MF1 Outbred</t>
  </si>
  <si>
    <t>Interesting</t>
  </si>
  <si>
    <t>The interaction of fasting, caloric restriction, and diet-induced obesity with 17_-estradiol on the expression of KNDy neuropeptides and their receptors in the female mouse.</t>
  </si>
  <si>
    <t>/pubmed/27507595</t>
  </si>
  <si>
    <t>create date:2016/08/11 | first author:Yang JA</t>
  </si>
  <si>
    <t>C57/BL; Swiss Webster</t>
  </si>
  <si>
    <t>Short-term moderate diet restriction in adulthood can reverse oxidative, cardiovascular and metabolic alterations induced by postnatal overfeeding in mice.</t>
  </si>
  <si>
    <t>/pubmed/27465434</t>
  </si>
  <si>
    <t>create date:2016/07/29 | first author:Li N</t>
  </si>
  <si>
    <t>Long-term caloric restriction in mice may prevent age-related learning impairment via suppression of apoptosis.</t>
  </si>
  <si>
    <t>/pubmed/27452805</t>
  </si>
  <si>
    <t>create date:2016/07/28 | first author:Ma L</t>
  </si>
  <si>
    <t>Caloric restriction of db/db mice reverts hepatic steatosis and body weight with divergent hepatic metabolism.</t>
  </si>
  <si>
    <t>/pubmed/27439777</t>
  </si>
  <si>
    <t>create date:2016/07/22 | first author:Kim KE</t>
  </si>
  <si>
    <t>db/db &amp; db/m</t>
  </si>
  <si>
    <t>Lactobacillus fermentum CRL1446 Ameliorates Oxidative and Metabolic Parameters by Increasing Intestinal Feruloyl Esterase Activity and Modulating Microbiota in Caloric-Restricted Mice.</t>
  </si>
  <si>
    <t>/pubmed/27399766</t>
  </si>
  <si>
    <t>create date:2016/07/12 | first author:Russo M</t>
  </si>
  <si>
    <t>Balb/c</t>
  </si>
  <si>
    <t>Dietary Protective Effects Against Hepatocellular Carcinoma Development in Mdr2-/- Knockout Mice.</t>
  </si>
  <si>
    <t>/pubmed/27381607</t>
  </si>
  <si>
    <t>create date:2016/07/07 | first author:Gentileschi MP</t>
  </si>
  <si>
    <t>FVB.129P2-Abcb4tm1Bo &amp; FVB/NJ</t>
  </si>
  <si>
    <t>Mdr2-/-</t>
  </si>
  <si>
    <t>Age-dependent modulation of fasting and long-term dietary restriction on acetylcholinesterase in non-neuronal tissues of mice.</t>
  </si>
  <si>
    <t>/pubmed/27379505</t>
  </si>
  <si>
    <t>create date:2016/07/06 | first author:Suchiang K</t>
  </si>
  <si>
    <t>mTORC1 and SIRT1 Cooperate to Foster Expansion of Gut Adult Stem Cells during Calorie Restriction.</t>
  </si>
  <si>
    <t>/pubmed/27345368</t>
  </si>
  <si>
    <t>create date:2016/06/28 | first author:Igarashi M</t>
  </si>
  <si>
    <t>VilKO, Lgr5-EGFP-IRES-CreERT2: Sirt1/sir2d</t>
  </si>
  <si>
    <t>Daily leptin blunts marrow fat but does not impact bone mass in calorie-restricted mice.</t>
  </si>
  <si>
    <t>/pubmed/27340200</t>
  </si>
  <si>
    <t>create date:2016/06/25 | first author:Devlin MJ</t>
  </si>
  <si>
    <t>Effects of caloric restriction on O-GlcNAcylation, Ca(2+) signaling, and learning impairment in the hippocampus of ob/ob mice.</t>
  </si>
  <si>
    <t>/pubmed/27318140</t>
  </si>
  <si>
    <t>create date:2016/06/19 | first author:Jeon BT</t>
  </si>
  <si>
    <t>ob/ob &amp; WT</t>
  </si>
  <si>
    <t>Effects of Sex, Strain, and Energy Intake on Hallmarks of Aging in Mice.</t>
  </si>
  <si>
    <t>/pubmed/27304509</t>
  </si>
  <si>
    <t>create date:2016/06/16 | first author:Mitchell SJ</t>
  </si>
  <si>
    <t>B6D2F1/J, D2B6F1/J, B6, D2</t>
  </si>
  <si>
    <t>Caloric Restriction Normalizes Obesity-Induced Alterations on Regulators of Skeletal Muscle Growth Signaling.</t>
  </si>
  <si>
    <t>/pubmed/27289530</t>
  </si>
  <si>
    <t>create date:2016/06/13 | first author:Dungan CM</t>
  </si>
  <si>
    <t>Metabolomics Insights into the Modulatory Effects of Long-Term Low Calorie Intake in Mice.</t>
  </si>
  <si>
    <t>/pubmed/27267303</t>
  </si>
  <si>
    <t>create date:2016/06/09 | first author:Wu J</t>
  </si>
  <si>
    <t>Adiponectin mediates the additive effects of combining daily exercise with caloric restriction for treatment of non-alcoholic fatty liver.</t>
  </si>
  <si>
    <t>/pubmed/27216820</t>
  </si>
  <si>
    <t>create date:2016/05/25 | first author:Cho J</t>
  </si>
  <si>
    <t>Calorie-induced ER stress suppresses uroguanylin satiety signaling in diet-induced obesity.</t>
  </si>
  <si>
    <t>/pubmed/27214655</t>
  </si>
  <si>
    <t>create date:2016/05/24 | first author:Kim GW</t>
  </si>
  <si>
    <t>ob/ob, Gucy2c-/-, Camk2a-Cre-ERT2, Rosa-STOPloxP/loxP-Guca2b</t>
  </si>
  <si>
    <t>Calorie restriction regulates circadian clock gene expression through BMAL1 dependent and independent mechanisms.</t>
  </si>
  <si>
    <t>/pubmed/27170536</t>
  </si>
  <si>
    <t>create date:2016/05/14 | first author:Patel SA</t>
  </si>
  <si>
    <t>Bmal1-/-</t>
  </si>
  <si>
    <t>Caloric restriction blocks neuropathology and motor deficits in Machado-Joseph disease mouse models through SIRT1 pathway.</t>
  </si>
  <si>
    <t>/pubmed/27165717</t>
  </si>
  <si>
    <t>create date:2016/05/12 | first author:Cunha-Santos J</t>
  </si>
  <si>
    <t>Tg MJD,</t>
  </si>
  <si>
    <t>Caloric Restriction Paradoxically Increases Adiposity in Mice With Genetically Reduced Insulin.</t>
  </si>
  <si>
    <t>/pubmed/27145011</t>
  </si>
  <si>
    <t>create date:2016/05/05 | first author:Dionne DA</t>
  </si>
  <si>
    <t>C57BL/6 &amp; 129sv</t>
  </si>
  <si>
    <t>Ins1-/-, Ins2-/-</t>
  </si>
  <si>
    <t>The effects of graded levels of calorie restriction: VII. Topological rearrangement of hypothalamic aging networks.</t>
  </si>
  <si>
    <t>/pubmed/27115072</t>
  </si>
  <si>
    <t>create date:2016/04/27 | first author:Derous D</t>
  </si>
  <si>
    <t>Effect of calorie restriction on spontaneous physical activity and body mass in mice divergently selected for basal metabolic rate (BMR).</t>
  </si>
  <si>
    <t>/pubmed/27090226</t>
  </si>
  <si>
    <t>create date:2016/04/20 | first author:Brz_k P</t>
  </si>
  <si>
    <t>Swiss-Webster</t>
  </si>
  <si>
    <t>Daily exposure to a touchscreen-paradigm and associated food restriction evokes an increase in adrenocortical and neural activity in mice.</t>
  </si>
  <si>
    <t>/pubmed/27059527</t>
  </si>
  <si>
    <t>create date:2016/04/10 | first author:Mallien AS</t>
  </si>
  <si>
    <t>BDNF-Val66Met variant and adolescent stress interact to promote susceptibility to anorexic behavior in mice.</t>
  </si>
  <si>
    <t>/pubmed/27045846</t>
  </si>
  <si>
    <t>create date:2016/04/06 | first author:Madra M</t>
  </si>
  <si>
    <t>Increased previlance of anxiety &amp; eating disorders in females; hBDNFVal/Met</t>
  </si>
  <si>
    <t>Caloric restriction coupled with radiation decreases metastatic burden in triple negative breast cancer.</t>
  </si>
  <si>
    <t>/pubmed/27027731</t>
  </si>
  <si>
    <t>create date:2016/03/31 | first author:Simone BA</t>
  </si>
  <si>
    <t>Gender Differences in Response to Prolonged Every-Other-Day Feeding on the Proliferation and Apoptosis of Hepatocytes in Mice.</t>
  </si>
  <si>
    <t>/pubmed/27007393</t>
  </si>
  <si>
    <t>create date:2016/03/24 | first author:Piotrowska K</t>
  </si>
  <si>
    <t>Reports sex difference</t>
  </si>
  <si>
    <t>The effects of graded levels of calorie restriction: V. Impact of short term calorie and protein restriction on physical activity in the C57BL/6 mouse.</t>
  </si>
  <si>
    <t>/pubmed/27007156</t>
  </si>
  <si>
    <t>create date:2016/03/24 | first author:Mitchell SE</t>
  </si>
  <si>
    <t>Reversibility of _-Cell-Specific Transcript Factors Expression by Long-Term Caloric Restriction in db/db Mouse.</t>
  </si>
  <si>
    <t>/pubmed/26998492</t>
  </si>
  <si>
    <t>create date:2016/03/22 | first author:Sheng C</t>
  </si>
  <si>
    <t>C57BLKS/J-Leprdb/Leprdb &amp; db/m</t>
  </si>
  <si>
    <t>Metformin-mediated increase in DICER1 regulates microRNA expression and cellular senescence.</t>
  </si>
  <si>
    <t>/pubmed/26990999</t>
  </si>
  <si>
    <t>create date:2016/03/19 | first author:Noren Hooten N</t>
  </si>
  <si>
    <t>Ghrelin-AMPK Signaling Mediates the Neuroprotective Effects of Calorie Restriction in Parkinson's Disease.</t>
  </si>
  <si>
    <t>/pubmed/26961958</t>
  </si>
  <si>
    <t>create date:2016/03/11 | first author:Bayliss JA</t>
  </si>
  <si>
    <t>ghrelin WT/KO</t>
  </si>
  <si>
    <t>Measuring aging rates of mice subjected to caloric restriction and genetic disruption of growth hormone signaling.</t>
  </si>
  <si>
    <t>/pubmed/26959761</t>
  </si>
  <si>
    <t>create date:2016/03/10 | first author:Koopman JJ</t>
  </si>
  <si>
    <t>Dietary restriction improves repopulation but impairs lymphoid differentiation capacity of hematopoietic stem cells in early aging.</t>
  </si>
  <si>
    <t>/pubmed/26951333</t>
  </si>
  <si>
    <t>create date:2016/03/10 | first author:Tang D</t>
  </si>
  <si>
    <t>p53 KO, Puma KO, Vav-Bcl2</t>
  </si>
  <si>
    <t>The effects of graded levels of calorie restriction: VI. Impact of short-term graded calorie restriction on transcriptomic responses of the hypothalamic hunger and circadian signaling pathways.</t>
  </si>
  <si>
    <t>/pubmed/26945906</t>
  </si>
  <si>
    <t>create date:2016/03/08 | first author:Derous D</t>
  </si>
  <si>
    <t>Calorie restriction-induced SIRT6 activation delays aging by suppressing NF-_B signaling.</t>
  </si>
  <si>
    <t>/pubmed/26940461</t>
  </si>
  <si>
    <t>create date:2016/03/05 | first author:Zhang N</t>
  </si>
  <si>
    <t>Energy restriction impairs dendritic cell development in C57BL/6J mice.</t>
  </si>
  <si>
    <t>/pubmed/26876761</t>
  </si>
  <si>
    <t>create date:2016/02/16 | first author:Duriancik DM</t>
  </si>
  <si>
    <t>Omega-3 fatty acids partially revert the metabolic gene expression profile induced by long-term calorie restriction.</t>
  </si>
  <si>
    <t>/pubmed/26875793</t>
  </si>
  <si>
    <t>create date:2016/02/16 | first author:López-Domínguez JA</t>
  </si>
  <si>
    <t>Control group was IF too</t>
  </si>
  <si>
    <t>Cardiac Sirt1 mediates the cardioprotective effect of caloric restriction by suppressing local complement system activation after ischemia-reperfusion.</t>
  </si>
  <si>
    <t>/pubmed/26873964</t>
  </si>
  <si>
    <t>create date:2016/02/14 | first author:Yamamoto T</t>
  </si>
  <si>
    <t>CM-Sirt1 KO</t>
  </si>
  <si>
    <t>Dietary fat composition influences glomerular and proximal convoluted tubule cell structure and autophagic processes in kidneys from calorie-restricted mice.</t>
  </si>
  <si>
    <t>/pubmed/26853994</t>
  </si>
  <si>
    <t>create date:2016/02/09 | first author:Calvo-Rubio M</t>
  </si>
  <si>
    <t>Reprogramming of defended body weight after Roux-En-Y gastric bypass surgery in diet-induced obese mice.</t>
  </si>
  <si>
    <t>/pubmed/26847390</t>
  </si>
  <si>
    <t>create date:2016/02/06 | first author:Hao Z</t>
  </si>
  <si>
    <t>Metabolic Benefit of Chronic Caloric Restriction and Activation of Hypothalamic AGRP/NPY Neurons in Male Mice Is Independent of Ghrelin.</t>
  </si>
  <si>
    <t>/pubmed/26812158</t>
  </si>
  <si>
    <t>create date:2016/01/27 | first author:Rogers NH</t>
  </si>
  <si>
    <t>A CREB-Sirt1-Hes1 Circuitry Mediates Neural Stem Cell Response to Glucose Availability.</t>
  </si>
  <si>
    <t>/pubmed/26804914</t>
  </si>
  <si>
    <t>create date:2016/01/26 | first author:Fusco S</t>
  </si>
  <si>
    <t>C57BL6J; CD1/129J</t>
  </si>
  <si>
    <t>Sirt-1 KO</t>
  </si>
  <si>
    <t>Metformin Restores Parkin-Mediated Mitophagy, Suppressed by Cytosolic p53.</t>
  </si>
  <si>
    <t>/pubmed/26784190</t>
  </si>
  <si>
    <t>create date:2016/01/20 | first author:Song YM</t>
  </si>
  <si>
    <t>C57bl/6j</t>
  </si>
  <si>
    <t>A mild reduction of food intake slows disease progression in an orthologous mouse model of polycystic kidney disease.</t>
  </si>
  <si>
    <t>/pubmed/26764208</t>
  </si>
  <si>
    <t>create date:2016/01/15 | first author:Kipp KR</t>
  </si>
  <si>
    <t>129sv</t>
  </si>
  <si>
    <t>PKDcond/cond:NesCre</t>
  </si>
  <si>
    <t>Calorie Restriction Increases P-Glycoprotein and Decreases Intestinal Absorption of Digoxin in Mice.</t>
  </si>
  <si>
    <t>/pubmed/26744253</t>
  </si>
  <si>
    <t>create date:2016/01/09 | first author:Renaud HJ</t>
  </si>
  <si>
    <t>The Impact of Dietary Energy Intake Early in Life on the Colonic Microbiota of Adult Mice.</t>
  </si>
  <si>
    <t>/pubmed/26744222</t>
  </si>
  <si>
    <t>create date:2016/01/09 | first author:Xu J</t>
  </si>
  <si>
    <t>FoxO1 signaling plays a pivotal role in the cardiac telomere biology responses to calorie restriction.</t>
  </si>
  <si>
    <t>/pubmed/26708219</t>
  </si>
  <si>
    <t>create date:2015/12/29 | first author:Makino N</t>
  </si>
  <si>
    <t>FoxO1+/-</t>
  </si>
  <si>
    <t>Circadian clocks govern calorie restriction-mediated life span extension through BMAL1- and IGF-1-dependent mechanisms.</t>
  </si>
  <si>
    <t>/pubmed/26700733</t>
  </si>
  <si>
    <t>create date:2015/12/25 | first author:Patel SA</t>
  </si>
  <si>
    <t>Bmal1-/- &amp; WT</t>
  </si>
  <si>
    <t>Expansion of Bone Marrow Adipose Tissue During Caloric Restriction Is Associated With Increased Circulating Glucocorticoids and Not With Hypoleptinemia.</t>
  </si>
  <si>
    <t>/pubmed/26696121</t>
  </si>
  <si>
    <t>create date:2015/12/24 | first author:Cawthorn WP</t>
  </si>
  <si>
    <t>Caloric restriction improves diabetes-induced cognitive deficits by attenuating neurogranin-associated calcium signaling in high-fat diet-fed mice.</t>
  </si>
  <si>
    <t>/pubmed/26661177</t>
  </si>
  <si>
    <t>create date:2015/12/15 | first author:Kim H</t>
  </si>
  <si>
    <t>Short-Term Dietary Restriction Rescues Mice From Lethal Abdominal Sepsis and Endotoxemia and Reduces the Inflammatory/Coagulant Potential of Adipose Tissue.</t>
  </si>
  <si>
    <t>/pubmed/26646465</t>
  </si>
  <si>
    <t>create date:2015/12/10 | first author:Starr ME</t>
  </si>
  <si>
    <t>Angptl4 links _-cell proliferation following glucagon receptor inhibition with adipose tissue triglyceride metabolism.</t>
  </si>
  <si>
    <t>/pubmed/26621734</t>
  </si>
  <si>
    <t>create date:2015/12/02 | first author:Ben-Zvi D</t>
  </si>
  <si>
    <t>Angptl4-/-, db/db</t>
  </si>
  <si>
    <t>Protection against renal ischemia-reperfusion injury through hormesis? Dietary intervention versus cold exposure.</t>
  </si>
  <si>
    <t>/pubmed/26616751</t>
  </si>
  <si>
    <t>create date:2015/12/01 | first author:Shushimita S</t>
  </si>
  <si>
    <t>Whole-transcriptome analysis of mouse adipose tissue in response to short-term caloric restriction.</t>
  </si>
  <si>
    <t>/pubmed/26606930</t>
  </si>
  <si>
    <t>create date:2015/11/27 | first author:Kim SS</t>
  </si>
  <si>
    <t>Strain- and Diet-Related Lesion Variability in Aging DBA/2, C57BL/6, and DBA/2xC57BL/6 F1 Mice.</t>
  </si>
  <si>
    <t>/pubmed/26604215</t>
  </si>
  <si>
    <t>create date:2015/11/26 | first author:Harbison CE</t>
  </si>
  <si>
    <t>DBA/2, C57BL/6, DBA/2xC57BL/6</t>
  </si>
  <si>
    <t>Dietary Restriction-Induced Alterations in Bone Phenotype: Effects of Lifelong Versus Short-Term Caloric Restriction on Femoral and Vertebral Bone in C57BL/6 Mice.</t>
  </si>
  <si>
    <t>/pubmed/26572927</t>
  </si>
  <si>
    <t>create date:2015/11/18 | first author:Behrendt AK</t>
  </si>
  <si>
    <t>Reduced in vivo hepatic proteome replacement rates but not cell proliferation rates predict maximum lifespan extension in mice.</t>
  </si>
  <si>
    <t>/pubmed/26541492</t>
  </si>
  <si>
    <t>create date:2015/11/07 | first author:Thompson AC</t>
  </si>
  <si>
    <t>ABCG1 regulates mouse adipose tissue macrophage cholesterol levels and ratio of M1 to M2 cells in obesity and caloric restriction.</t>
  </si>
  <si>
    <t>/pubmed/26489644</t>
  </si>
  <si>
    <t>create date:2015/10/23 | first author:Wei H</t>
  </si>
  <si>
    <t>Abcg1-/-,</t>
  </si>
  <si>
    <t>Epigenetic modifications in mouse cerebellar Purkinje cells: effects of aging, caloric restriction, and overexpression of superoxide dismutase 1 on 5-methylcytosine and 5-hydroxymethylcytosine.</t>
  </si>
  <si>
    <t>/pubmed/26476235</t>
  </si>
  <si>
    <t>create date:2015/10/18 | first author:Lardenoije R</t>
  </si>
  <si>
    <t>C57B16J</t>
  </si>
  <si>
    <t>SOD1 overexp,</t>
  </si>
  <si>
    <t>Curcumin Mimics the Neurocognitive and Anti-Inflammatory Effects of Caloric Restriction in a Mouse Model of Midlife Obesity.</t>
  </si>
  <si>
    <t>/pubmed/26473740</t>
  </si>
  <si>
    <t>create date:2015/10/17 | first author:Sarker MR</t>
  </si>
  <si>
    <t>C57BL/6JNia</t>
  </si>
  <si>
    <t>Short-term calorie restriction enhances adult hippocampal neurogenesis and remote fear memory in a Ghsr-dependent manner.</t>
  </si>
  <si>
    <t>/pubmed/26460782</t>
  </si>
  <si>
    <t>create date:2015/10/16 | first author:Hornsby AK</t>
  </si>
  <si>
    <t>Ghsr-/- &amp; WT</t>
  </si>
  <si>
    <t>Glycine supplementation during calorie restriction accelerates fat loss and protects against further muscle loss in obese mice.</t>
  </si>
  <si>
    <t>/pubmed/26431812</t>
  </si>
  <si>
    <t>create date:2015/10/04 | first author:Caldow MK</t>
  </si>
  <si>
    <t>Are sirtuins markers of ovarian aging?</t>
  </si>
  <si>
    <t>/pubmed/26403315</t>
  </si>
  <si>
    <t>create date:2015/09/26 | first author:Zhang J</t>
  </si>
  <si>
    <t>Age- and Tissue-Dependent Modulation of IGF-1/PI3K/Akt Protein Expression by Dietary Restriction in Mice.</t>
  </si>
  <si>
    <t>/pubmed/26372898</t>
  </si>
  <si>
    <t>create date:2015/09/16 | first author:Hadem IK</t>
  </si>
  <si>
    <t>The Role of Sirt1 in Bile Acid Regulation during Calorie Restriction in Mice.</t>
  </si>
  <si>
    <t>/pubmed/26372644</t>
  </si>
  <si>
    <t>create date:2015/09/16 | first author:Fu ZD</t>
  </si>
  <si>
    <t>Sirt1-LKO</t>
  </si>
  <si>
    <t>Mannan-Binding Lectin Is Involved in the Protection against Renal Ischemia/Reperfusion Injury by Dietary Restriction.</t>
  </si>
  <si>
    <t>/pubmed/26367533</t>
  </si>
  <si>
    <t>create date:2015/09/15 | first author:Shushimita S</t>
  </si>
  <si>
    <t>C57/Bl6</t>
  </si>
  <si>
    <t>The effects of graded levels of calorie restriction: IV. Non-linear change in behavioural phenotype of mice in response to short-term calorie restriction.</t>
  </si>
  <si>
    <t>/pubmed/26306002</t>
  </si>
  <si>
    <t>create date:2015/08/26 | first author:Lusseau D</t>
  </si>
  <si>
    <t>The effects of graded levels of calorie restriction: III. Impact of short term calorie and protein restriction on mean daily body temperature and torpor use in the C57BL/6 mouse.</t>
  </si>
  <si>
    <t>/pubmed/26286956</t>
  </si>
  <si>
    <t>create date:2015/08/20 | first author:Mitchell SE</t>
  </si>
  <si>
    <t>Calorie Restriction Suppresses Age-Dependent Hippocampal Transcriptional Signatures.</t>
  </si>
  <si>
    <t>/pubmed/26221964</t>
  </si>
  <si>
    <t>create date:2015/07/30 | first author:Schafer MJ</t>
  </si>
  <si>
    <t>Swiss Webster x DBA/C57BL6</t>
  </si>
  <si>
    <t>The adipokine leptin mediates muscle- and liver-derived IGF-1 in aged mice.</t>
  </si>
  <si>
    <t>/pubmed/26220769</t>
  </si>
  <si>
    <t>create date:2015/07/30 | first author:Hamrick MW</t>
  </si>
  <si>
    <t>Cyclin Y Is Involved in the Regulation of Adipogenesis and Lipid Production.</t>
  </si>
  <si>
    <t>/pubmed/26161966</t>
  </si>
  <si>
    <t>create date:2015/07/15 | first author:An W</t>
  </si>
  <si>
    <t>Ccny-/- &amp; WT</t>
  </si>
  <si>
    <t>Cyclic AMP Mimics the Anti-ageing Effects of Calorie Restriction by Up-Regulating Sirtuin.</t>
  </si>
  <si>
    <t>/pubmed/26153625</t>
  </si>
  <si>
    <t>create date:2015/07/15 | first author:Wang Z</t>
  </si>
  <si>
    <t>Influence of age-related learning and memory capacity of mice: different effects of a high and low caloric diet.</t>
  </si>
  <si>
    <t>/pubmed/26138818</t>
  </si>
  <si>
    <t>create date:2015/07/04 | first author:Dong W</t>
  </si>
  <si>
    <t>C57/BL6</t>
  </si>
  <si>
    <t>Effect of caloric restriction on the SIRT1/mTOR signaling pathways in senile mice.</t>
  </si>
  <si>
    <t>/pubmed/26135885</t>
  </si>
  <si>
    <t>create date:2015/07/03 | first author:Ma L</t>
  </si>
  <si>
    <t>Mice that are resistant to diet-induced weight loss have greater food anticipatory activity and altered melanocortin-3 receptor (MC3R) and dopamine receptor 2 (D2) gene expression.</t>
  </si>
  <si>
    <t>/pubmed/26122292</t>
  </si>
  <si>
    <t>create date:2015/07/01 | first author:Vaanholt LM</t>
  </si>
  <si>
    <t>MF1</t>
  </si>
  <si>
    <t>Deficiency in mTORC1-controlled C/EBP_-mRNA translation improves metabolic health in mice.</t>
  </si>
  <si>
    <t>/pubmed/26113365</t>
  </si>
  <si>
    <t>create date:2015/06/27 | first author:Zidek LM</t>
  </si>
  <si>
    <t>C/EBP__uOR</t>
  </si>
  <si>
    <t>Cardioprotective Signature of Short-Term Caloric Restriction.</t>
  </si>
  <si>
    <t>/pubmed/26098549</t>
  </si>
  <si>
    <t>create date:2015/06/23 | first author:Noyan H</t>
  </si>
  <si>
    <t>The effects of graded levels of calorie restriction: I. impact of short term calorie and protein restriction on body composition in the C57BL/6 mouse.</t>
  </si>
  <si>
    <t>/pubmed/26079539</t>
  </si>
  <si>
    <t>create date:2015/06/17 | first author:Mitchell SE</t>
  </si>
  <si>
    <t>The effects of graded levels of calorie restriction: II. Impact of short term calorie and protein restriction on circulating hormone levels, glucose homeostasis and oxidative stress in male C57BL/6 mice.</t>
  </si>
  <si>
    <t>/pubmed/26061745</t>
  </si>
  <si>
    <t>create date:2015/06/11 | first author:Mitchell SE</t>
  </si>
  <si>
    <t>Inhibition of Neuroblastoma Tumor Growth by Ketogenic Diet and/or Calorie Restriction in a CD1-Nu Mouse Model.</t>
  </si>
  <si>
    <t>/pubmed/26053068</t>
  </si>
  <si>
    <t>create date:2015/06/09 | first author:Morscher RJ</t>
  </si>
  <si>
    <t>CD-1</t>
  </si>
  <si>
    <t>Calorie restriction does not restore brain mitochondrial function in P301L tau mice, but it does decrease mitochondrial F0F1-ATPase activity.</t>
  </si>
  <si>
    <t>/pubmed/26048366</t>
  </si>
  <si>
    <t>create date:2015/06/07 | first author:Delic V</t>
  </si>
  <si>
    <t>FVB/129S</t>
  </si>
  <si>
    <t>Tg4510</t>
  </si>
  <si>
    <t>Protein and Calorie Restriction Contribute Additively to Protection from Renal Ischemia Reperfusion Injury Partly via Leptin Reduction in Male Mice.</t>
  </si>
  <si>
    <t>/pubmed/26041674</t>
  </si>
  <si>
    <t>create date:2015/06/05 | first author:Robertson LT</t>
  </si>
  <si>
    <t>B6D2F1/J</t>
  </si>
  <si>
    <t>GCN2 KO</t>
  </si>
  <si>
    <t>Dietary Protein to Carbohydrate Ratio and Caloric Restriction: Comparing Metabolic Outcomes in Mice.</t>
  </si>
  <si>
    <t>/pubmed/26027933</t>
  </si>
  <si>
    <t>create date:2015/06/02 | first author:Solon-Biet SM</t>
  </si>
  <si>
    <t>Short-Term Caloric Restriction Suppresses Cardiac Oxidative Stress and Hypertrophy Caused by Chronic Pressure Overload.</t>
  </si>
  <si>
    <t>/pubmed/25982824</t>
  </si>
  <si>
    <t>create date:2015/05/20 | first author:Kobara M</t>
  </si>
  <si>
    <t>Respiratory chain protein turnover rates in mice are highly heterogeneous but strikingly conserved across tissues, ages, and treatments.</t>
  </si>
  <si>
    <t>/pubmed/25977255</t>
  </si>
  <si>
    <t>create date:2015/05/16 | first author:Karunadharma PP</t>
  </si>
  <si>
    <t>Female mice were used, because the effects of RP in murine aging are much stronger in mice of that sex (20)</t>
  </si>
  <si>
    <t>Caloric restriction induces heat shock response and inhibits B16F10 cell tumorigenesis both in vitro and in vivo.</t>
  </si>
  <si>
    <t>/pubmed/25948793</t>
  </si>
  <si>
    <t>create date:2015/05/08 | first author:Novelle MG</t>
  </si>
  <si>
    <t>Dietary restriction mitigates age-related accumulation of DNA damage, but not all changes in mouse corneal epithelium.</t>
  </si>
  <si>
    <t>/pubmed/25937374</t>
  </si>
  <si>
    <t>create date:2015/05/06 | first author:Hallam D</t>
  </si>
  <si>
    <t>TERT KO &amp; WT</t>
  </si>
  <si>
    <t>Upregulation of cytochrome c oxidase subunit 6b1 (Cox6b1) and formation of mitochondrial supercomplexes: implication of Cox6b1 in the effect of calorie restriction.</t>
  </si>
  <si>
    <t>/pubmed/25929654</t>
  </si>
  <si>
    <t>create date:2015/05/02 | first author:Kim SE</t>
  </si>
  <si>
    <t>C57BL/6 J</t>
  </si>
  <si>
    <t>Short-term food restriction followed by controlled refeeding promotes gorging behavior, enhances fat deposition, and diminishes insulin sensitivity in mice.</t>
  </si>
  <si>
    <t>/pubmed/25913018</t>
  </si>
  <si>
    <t>create date:2015/04/29 | first author:Kliewer KL</t>
  </si>
  <si>
    <t>BALB/c x DBA/2</t>
  </si>
  <si>
    <t>Metformin prevents aggressive ovarian cancer growth driven by high-energy diet: similarity with calorie restriction.</t>
  </si>
  <si>
    <t>/pubmed/25895126</t>
  </si>
  <si>
    <t>create date:2015/04/22 | first author:Al-Wahab Z</t>
  </si>
  <si>
    <t>C57B6</t>
  </si>
  <si>
    <t>A combination of probiotics and whey proteins enhances anti-obesity effects of calcium and dairy products during nutritional energy restriction in aP2-agouti transgenic mice.</t>
  </si>
  <si>
    <t>/pubmed/25871498</t>
  </si>
  <si>
    <t>create date:2015/04/15 | first author:Yoda K</t>
  </si>
  <si>
    <t>aP2-agouti</t>
  </si>
  <si>
    <t>A conserved transcriptional signature of delayed aging and reduced disease vulnerability is partially mediated by SIRT3.</t>
  </si>
  <si>
    <t>/pubmed/25830335</t>
  </si>
  <si>
    <t>create date:2015/04/02 | first author:Barger JL</t>
  </si>
  <si>
    <t>C57BL/6Hsd</t>
  </si>
  <si>
    <t>Sirt3-/-</t>
  </si>
  <si>
    <t>Factors influencing individual variability in high fat diet-induced weight gain in out-bred MF1 mice.</t>
  </si>
  <si>
    <t>/pubmed/25817538</t>
  </si>
  <si>
    <t>create date:2015/03/31 | first author:Vaanholt LM</t>
  </si>
  <si>
    <t>The life-extending effect of dietary restriction requires Foxo3 in mice.</t>
  </si>
  <si>
    <t>/pubmed/25808402</t>
  </si>
  <si>
    <t>create date:2015/03/27 | first author:Shimokawa I</t>
  </si>
  <si>
    <t>Foxo3+/-, Foxo3-/-</t>
  </si>
  <si>
    <t>Subacute calorie restriction and rapamycin discordantly alter mouse liver proteome homeostasis and reverse aging effects.</t>
  </si>
  <si>
    <t>/pubmed/25807975</t>
  </si>
  <si>
    <t>create date:2015/03/27 | first author:Karunadharma PP</t>
  </si>
  <si>
    <t>Female mice were used as a past study showed that the effects of RP in murine aging were larger in this gender</t>
  </si>
  <si>
    <t>Caloric restriction and the adipokine leptin alter the SDF-1 signaling axis in bone marrow and in bone marrow derived mesenchymal stem cells.</t>
  </si>
  <si>
    <t>/pubmed/25779533</t>
  </si>
  <si>
    <t>create date:2015/03/18 | first author:Periyasamy-Thandavan S</t>
  </si>
  <si>
    <t>Metformin and caloric restriction induce an AMPK-dependent restoration of mitochondrial dysfunction in fibroblasts from Fibromyalgia patients.</t>
  </si>
  <si>
    <t>/pubmed/25779083</t>
  </si>
  <si>
    <t>create date:2015/03/18 | first author:Alcocer-Gómez E</t>
  </si>
  <si>
    <t>C57/BL6/J</t>
  </si>
  <si>
    <t>Humans too</t>
  </si>
  <si>
    <t>Neuropeptide Y stimulates autophagy in hypothalamic neurons.</t>
  </si>
  <si>
    <t>/pubmed/25775546</t>
  </si>
  <si>
    <t>create date:2015/03/17 | first author:Aveleira CA</t>
  </si>
  <si>
    <t>Ghrelin is required for dietary restriction-induced enhancement of hippocampal neurogenesis: lessons from ghrelin knockout mice.</t>
  </si>
  <si>
    <t>/pubmed/25735661</t>
  </si>
  <si>
    <t>create date:2015/03/05 | first author:Kim Y</t>
  </si>
  <si>
    <t>Ghrelin KO &amp; WT</t>
  </si>
  <si>
    <t>Do altered energy metabolism or spontaneous locomotion 'mediate' decelerated senescence?</t>
  </si>
  <si>
    <t>/pubmed/25720347</t>
  </si>
  <si>
    <t>create date:2015/02/28 | first author:Arum O</t>
  </si>
  <si>
    <t>C57Bl/6J:C3HJ:BALB/c:129/Ola</t>
  </si>
  <si>
    <t>df/df &amp; WT</t>
  </si>
  <si>
    <t>136?</t>
  </si>
  <si>
    <t>Impact of Longevity Interventions on a Validated Mouse Clinical Frailty Index.</t>
  </si>
  <si>
    <t>/pubmed/25711530</t>
  </si>
  <si>
    <t>create date:2015/02/26 | first author:Kane AE</t>
  </si>
  <si>
    <t>C57BL/6JJ, DBA/2J</t>
  </si>
  <si>
    <t>Lipidomic profiling of di- and tri-acylglycerol species in weight-controlled mice.</t>
  </si>
  <si>
    <t>/pubmed/25706122</t>
  </si>
  <si>
    <t>create date:2015/02/24 | first author:King BS</t>
  </si>
  <si>
    <t>Overexpression of the adiponectin gene mimics the metabolic and stress resistance effects of calorie restriction, but not the anti-tumor effect.</t>
  </si>
  <si>
    <t>/pubmed/25698374</t>
  </si>
  <si>
    <t>create date:2015/02/24 | first author:Kamohara R</t>
  </si>
  <si>
    <t>C57BL/6 N</t>
  </si>
  <si>
    <t>AdipoQ overexpressing &amp; WT</t>
  </si>
  <si>
    <t>Indispensable role of endothelial nitric oxide synthase in caloric restriction-induced cardioprotection against ischemia-reperfusion injury.</t>
  </si>
  <si>
    <t>/pubmed/25681423</t>
  </si>
  <si>
    <t>create date:2015/02/15 | first author:Shinmura K</t>
  </si>
  <si>
    <t>eNOS-/- &amp; WT</t>
  </si>
  <si>
    <t>Genetic analysis of a murine QTL for diet restriction on chromosome 15.</t>
  </si>
  <si>
    <t>/pubmed/25651884</t>
  </si>
  <si>
    <t>create date:2015/02/06 | first author:Newell BL</t>
  </si>
  <si>
    <t>ILS, 5SA</t>
  </si>
  <si>
    <t>ILS.Lore5SA</t>
  </si>
  <si>
    <t>Caloric restriction and intermittent fasting alter hepatic lipid droplet proteome and diacylglycerol species and prevent diabetes in NZO mice.</t>
  </si>
  <si>
    <t>/pubmed/25645620</t>
  </si>
  <si>
    <t>create date:2015/02/04 | first author:Baumeier C</t>
  </si>
  <si>
    <t>NZO/HIBomDife</t>
  </si>
  <si>
    <t>Dietary restriction protects against experimental cerebral malaria via leptin modulation and T-cell mTORC1 suppression.</t>
  </si>
  <si>
    <t>/pubmed/25636003</t>
  </si>
  <si>
    <t>create date:2015/01/31 | first author:Mejia P</t>
  </si>
  <si>
    <t>ob/ob, db/db, WT</t>
  </si>
  <si>
    <t>Reduced autophagy in livers of fasted, fat-depleted, ghrelin-deficient mice: reversal by growth hormone.</t>
  </si>
  <si>
    <t>/pubmed/25583513</t>
  </si>
  <si>
    <t>create date:2015/01/15 | first author:Zhang Y</t>
  </si>
  <si>
    <t>Goat-/- &amp; WT</t>
  </si>
  <si>
    <t>Reduction of _-amyloid and _-secretase by calorie restriction in female Tg2576 mice.</t>
  </si>
  <si>
    <t>/pubmed/25556162</t>
  </si>
  <si>
    <t>create date:2015/01/04 | first author:Schafer MJ</t>
  </si>
  <si>
    <t>Swiss Webster _ DBA/C57BL6</t>
  </si>
  <si>
    <t>Tg2576</t>
  </si>
  <si>
    <t>Endogenous hydrogen sulfide production is essential for dietary restriction benefits.</t>
  </si>
  <si>
    <t>/pubmed/25542313</t>
  </si>
  <si>
    <t>create date:2014/12/30 | first author:Hine C</t>
  </si>
  <si>
    <t>B6D2F1, 129/C57BL/6,</t>
  </si>
  <si>
    <t>LTsc1-/- &amp; WT, CGL-/- &amp; WT, NRF2-/- &amp; WT</t>
  </si>
  <si>
    <t>Effects of diet on adenosine monophosphate-activated protein kinase activity and disease progression in an amyotrophic lateral sclerosis model.</t>
  </si>
  <si>
    <t>/pubmed/25534414</t>
  </si>
  <si>
    <t>create date:2014/12/24 | first author:Zhao Z</t>
  </si>
  <si>
    <t>B6SJL-TgN(SOD1G93A)1Gur and B6SJL-TgN(SOD1)2Gur</t>
  </si>
  <si>
    <t>SOD1 mutatnt &amp; WT</t>
  </si>
  <si>
    <t>A weekly alternating diet between caloric restriction and medium fat protects the liver from fatty liver development in middle-aged C57BL/6J mice.</t>
  </si>
  <si>
    <t>/pubmed/25504628</t>
  </si>
  <si>
    <t>create date:2014/12/17 | first author:Rusli F</t>
  </si>
  <si>
    <t>Dietary restriction preserves the mass and function of pancreatic _ cells via cell kinetic regulation and suppression of oxidative/ER stress in diabetic mice.</t>
  </si>
  <si>
    <t>/pubmed/25488546</t>
  </si>
  <si>
    <t>create date:2014/12/10 | first author:Kanda Y</t>
  </si>
  <si>
    <t>BKS.Cg/Jcl</t>
  </si>
  <si>
    <t>db/db, db/m</t>
  </si>
  <si>
    <t>Calorie Restriction Prevents Metabolic Aging Caused by Abnormal SIRT1 Function in Adipose Tissues.</t>
  </si>
  <si>
    <t>/pubmed/25475438</t>
  </si>
  <si>
    <t>create date:2014/12/06 | first author:Xu C</t>
  </si>
  <si>
    <t>C57BL/6 _ CBA</t>
  </si>
  <si>
    <t>Adipo-SIRT1, Adipo-H363Y</t>
  </si>
  <si>
    <t>Calorie restriction increases lipopolysaccharide-induced neuropeptide Y immunolabeling and reduces microglial cell area in the arcuate hypothalamic nucleus.</t>
  </si>
  <si>
    <t>/pubmed/25446356</t>
  </si>
  <si>
    <t>create date:2014/12/03 | first author:Radler ME</t>
  </si>
  <si>
    <t>Lifespan-extending caloric restriction or mTOR inhibition impair adaptive immunity of old mice by distinct mechanisms.</t>
  </si>
  <si>
    <t>/pubmed/25424641</t>
  </si>
  <si>
    <t>create date:2014/11/27 | first author:Goldberg EL</t>
  </si>
  <si>
    <t>Muscle-Specific Overexpression of PGC-1_ Does Not Augment Metabolic Improvements in Response to Exercise and Caloric Restriction.</t>
  </si>
  <si>
    <t>/pubmed/25422105</t>
  </si>
  <si>
    <t>create date:2014/11/26 | first author:Wong KE</t>
  </si>
  <si>
    <t>The effect of calorie restriction on insulin signaling in skeletal muscle and adipose tissue of Ames dwarf mice.</t>
  </si>
  <si>
    <t>/pubmed/25411241</t>
  </si>
  <si>
    <t>create date:2014/11/21 | first author:Wiesenborn DS</t>
  </si>
  <si>
    <t>C57BL/6 _ C3H</t>
  </si>
  <si>
    <t>Fibroblast growth factor 21 is not required for the reductions in circulating insulin-like growth factor-1 or global cell proliferation rates in response to moderate calorie restriction in adult mice.</t>
  </si>
  <si>
    <t>/pubmed/25369265</t>
  </si>
  <si>
    <t>create date:2014/11/05 | first author:Thompson AC</t>
  </si>
  <si>
    <t>C57BL/6, C57BL/6NTac</t>
  </si>
  <si>
    <t>FGF21-KO &amp; WT</t>
  </si>
  <si>
    <t>Adiposity induces lethal cytokine storm after systemic administration of stimulatory immunotherapy regimens in aged mice.</t>
  </si>
  <si>
    <t>/pubmed/25366964</t>
  </si>
  <si>
    <t>create date:2014/11/05 | first author:Mirsoian A</t>
  </si>
  <si>
    <t>B6.Cg-Lepob/ob &amp; WT</t>
  </si>
  <si>
    <t>The number of cardiac myocytes in the hypertrophic and hypotrophic left ventricle of the obese and calorie-restricted mouse heart.</t>
  </si>
  <si>
    <t>/pubmed/25322944</t>
  </si>
  <si>
    <t>create date:2014/10/18 | first author:Schipke J</t>
  </si>
  <si>
    <t>C57Bl6/N</t>
  </si>
  <si>
    <t>The Influence of Dietary Fat Source on Life Span in Calorie Restricted Mice.</t>
  </si>
  <si>
    <t>/pubmed/25313149</t>
  </si>
  <si>
    <t>create date:2014/10/15 | first author:López-Domínguez JA</t>
  </si>
  <si>
    <t>Reduced signaling of PI3K-Akt and RAS-MAPK pathways is the key target for weight-loss-induced cancer prevention by dietary calorie restriction and/or physical activity.</t>
  </si>
  <si>
    <t>/pubmed/25283328</t>
  </si>
  <si>
    <t>create date:2014/10/07 | first author:Standard J</t>
  </si>
  <si>
    <t>SENCAR</t>
  </si>
  <si>
    <t>Propranolol attenuates calorie restriction- and high calorie diet-induced bone marrow adiposity.</t>
  </si>
  <si>
    <t>/pubmed/25248563</t>
  </si>
  <si>
    <t>create date:2014/09/25 | first author:Baek K</t>
  </si>
  <si>
    <t>Dopamine receptor 1 neurons in the dorsal striatum regulate food anticipatory circadian activity rhythms in mice.</t>
  </si>
  <si>
    <t>/pubmed/25217530</t>
  </si>
  <si>
    <t>create date:2014/09/14 | first author:Gallardo CM</t>
  </si>
  <si>
    <t>female mice do not anticipate scheduled palatable meals robustly', D1rKO &amp; WT, D2R KO &amp; WT,</t>
  </si>
  <si>
    <t>Reduced glucose utilization underlies seizure protection with dietary therapy in epileptic EL mice.</t>
  </si>
  <si>
    <t>/pubmed/25200525</t>
  </si>
  <si>
    <t>create date:2014/09/10 | first author:Meidenbauer JJ</t>
  </si>
  <si>
    <t>pilepsy-prone EL mice</t>
  </si>
  <si>
    <t>Females were used for these studies, as adult males die sporadically with age from acute uremia poisoning due to urinary blockage and retention'</t>
  </si>
  <si>
    <t>ATF4 activity: a common feature shared by many kinds of slow-aging mice.</t>
  </si>
  <si>
    <t>/pubmed/25156122</t>
  </si>
  <si>
    <t>create date:2014/08/27 | first author:Li W</t>
  </si>
  <si>
    <t>CB6F1 x C3D2F1</t>
  </si>
  <si>
    <t>UM_HET3, CL12</t>
  </si>
  <si>
    <t>Growth hormone abolishes beneficial effects of calorie restriction in long-lived Ames dwarf mice.</t>
  </si>
  <si>
    <t>/pubmed/25152388</t>
  </si>
  <si>
    <t>create date:2014/08/26 | first author:Gesing A</t>
  </si>
  <si>
    <t>Cardiolipin profiles as a potential biomarker of mitochondrial health in diet-induced obese mice subjected to exercise, diet-restriction and ephedrine treatment.</t>
  </si>
  <si>
    <t>/pubmed/25132005</t>
  </si>
  <si>
    <t>create date:2014/08/19 | first author:Faber C</t>
  </si>
  <si>
    <t>C57Bl/6NTac</t>
  </si>
  <si>
    <t>Voluntary exercise under a food restriction condition decreases blood branched-chain amino acid levels, in addition to improvement of glucose and lipid metabolism, in db mice, animal model of type 2 diabetes.</t>
  </si>
  <si>
    <t>/pubmed/25085431</t>
  </si>
  <si>
    <t>create date:2014/08/03 | first author:Marchianti AC</t>
  </si>
  <si>
    <t>C57BLKS(BKS).Cg</t>
  </si>
  <si>
    <t>Leprdb/+ Leprdb/J; db, BKS.Cg-Dock7 m +/Dock7 m +/J, &amp; WT</t>
  </si>
  <si>
    <t>Short-term rapamycin treatment in mice has few effects on the transcriptome of white adipose tissue compared to dietary restriction.</t>
  </si>
  <si>
    <t>/pubmed/25075714</t>
  </si>
  <si>
    <t>create date:2014/07/31 | first author:Fok WC</t>
  </si>
  <si>
    <t>Caloric restriction reveals a metabolomic and lipidomic signature in liver of male mice.</t>
  </si>
  <si>
    <t>/pubmed/25052291</t>
  </si>
  <si>
    <t>create date:2014/07/24 | first author:Jové M</t>
  </si>
  <si>
    <t>Dietary restriction ameliorates haematopoietic ageing independent of telomerase, whilst lack of telomerase and short telomeres exacerbates the ageing phenotype.</t>
  </si>
  <si>
    <t>/pubmed/25038516</t>
  </si>
  <si>
    <t>create date:2014/07/20 | first author:Al-Ajmi N</t>
  </si>
  <si>
    <t>B6.129S-Tert, tm1Yjc/J, B6.Cg-Terc, tm1Rdp/J</t>
  </si>
  <si>
    <t>Bone marrow adipose tissue is an endocrine organ that contributes to increased circulating adiponectin during caloric restriction.</t>
  </si>
  <si>
    <t>/pubmed/24998914</t>
  </si>
  <si>
    <t>create date:2014/07/08 | first author:Cawthorn WP</t>
  </si>
  <si>
    <t>Ocn-Wnt10b</t>
  </si>
  <si>
    <t>Positive effects of prolonged caloric restriction on the population of very small embryonic-like stem cells - hematopoietic and ovarian implications.</t>
  </si>
  <si>
    <t>/pubmed/24987461</t>
  </si>
  <si>
    <t>create date:2014/07/06 | first author:Grymula K</t>
  </si>
  <si>
    <t>Life-long caloric restriction does not alter the severity of age-related osteoarthritis.</t>
  </si>
  <si>
    <t>/pubmed/24981112</t>
  </si>
  <si>
    <t>create date:2014/07/02 | first author:McNeill JN</t>
  </si>
  <si>
    <t>C57BL/NIA</t>
  </si>
  <si>
    <t>Impairment of autophagy in endothelial cells prevents shear-stress-induced increases in nitric oxide bioavailability.</t>
  </si>
  <si>
    <t>/pubmed/24941409</t>
  </si>
  <si>
    <t>create date:2014/06/19 | first author:Bharath LP</t>
  </si>
  <si>
    <t>Partial rescue of memory deficits induced by calorie restriction in a mouse model of tau deposition.</t>
  </si>
  <si>
    <t>/pubmed/24925454</t>
  </si>
  <si>
    <t>create date:2014/06/14 | first author:Brownlow ML</t>
  </si>
  <si>
    <t>Tg4510 &amp; WT</t>
  </si>
  <si>
    <t>Nicotinamide mononucleotide, an intermediate of NAD+ synthesis, protects the heart from ischemia and reperfusion.</t>
  </si>
  <si>
    <t>/pubmed/24905194</t>
  </si>
  <si>
    <t>create date:2014/06/07 | first author:Yamamoto T</t>
  </si>
  <si>
    <t>Sirt1 KO, Nampt+/-, cardiac expression of mRFP-GFP-LC</t>
  </si>
  <si>
    <t>The metastatic potential of triple-negative breast cancer is decreased via caloric restriction-mediated reduction of the miR-17~92 cluster.</t>
  </si>
  <si>
    <t>/pubmed/24863696</t>
  </si>
  <si>
    <t>create date:2014/05/28 | first author:Jin L</t>
  </si>
  <si>
    <t>Induced ablation of ghrelin cells in adult mice does not decrease food intake, body weight, or response to high-fat diet.</t>
  </si>
  <si>
    <t>/pubmed/24836560</t>
  </si>
  <si>
    <t>create date:2014/05/20 | first author:McFarlane MR</t>
  </si>
  <si>
    <t>Ghrl-DTR &amp; WT</t>
  </si>
  <si>
    <t>Behavioral and neural correlates of acute and scheduled hunger in C57BL/6 mice.</t>
  </si>
  <si>
    <t>/pubmed/24806659</t>
  </si>
  <si>
    <t>create date:2014/05/09 | first author:Gallardo CM</t>
  </si>
  <si>
    <t>Calorie restriction decreases murine and human pancreatic tumor cell growth, nuclear factor-_B activation, and inflammation-related gene expression in an insulin-like growth factor-1-dependent manner.</t>
  </si>
  <si>
    <t>/pubmed/24804677</t>
  </si>
  <si>
    <t>create date:2014/05/09 | first author:Harvey AE</t>
  </si>
  <si>
    <t>Inhibition of AMPK accentuates prolonged caloric restriction-induced change in cardiac contractile function through disruption of compensatory autophagy.</t>
  </si>
  <si>
    <t>/pubmed/24793415</t>
  </si>
  <si>
    <t>create date:2014/05/06 | first author:Zheng Q</t>
  </si>
  <si>
    <t>AMPKa2 overexpressing &amp; WT</t>
  </si>
  <si>
    <t>Rapamycin and dietary restriction induce metabolically distinctive changes in mouse liver.</t>
  </si>
  <si>
    <t>/pubmed/24755936</t>
  </si>
  <si>
    <t>create date:2014/04/24 | first author:Yu Z</t>
  </si>
  <si>
    <t>The P7C3 class of neuroprotective compounds exerts antidepressant efficacy in mice by increasing hippocampal neurogenesis.</t>
  </si>
  <si>
    <t>/pubmed/24751964</t>
  </si>
  <si>
    <t>create date:2014/04/23 | first author:Walker AK</t>
  </si>
  <si>
    <t>C57/BL/6J</t>
  </si>
  <si>
    <t>Effects of calorie restriction and diet-induced obesity on murine colon carcinogenesis, growth and inflammatory factors, and microRNA expression.</t>
  </si>
  <si>
    <t>/pubmed/24732966</t>
  </si>
  <si>
    <t>create date:2014/04/16 | first author:Olivo-Marston SE</t>
  </si>
  <si>
    <t>FVB</t>
  </si>
  <si>
    <t>Mitochondrial ultrastructure and markers of dynamics in hepatocytes from aged, calorie restricted mice fed with different dietary fats.</t>
  </si>
  <si>
    <t>/pubmed/24704714</t>
  </si>
  <si>
    <t>create date:2014/04/08 | first author:Khraiwesh H</t>
  </si>
  <si>
    <t>Dietary fat and aging modulate apoptotic signaling in liver of calorie-restricted mice.</t>
  </si>
  <si>
    <t>/pubmed/24691092</t>
  </si>
  <si>
    <t>create date:2014/04/03 | first author:López-Domínguez JA</t>
  </si>
  <si>
    <t>Caloric restriction maintains OX40 agonist-mediated tumor immunity and CD4 T cell priming during aging.</t>
  </si>
  <si>
    <t>/pubmed/24682539</t>
  </si>
  <si>
    <t>create date:2014/04/01 | first author:Farazi M</t>
  </si>
  <si>
    <t>Balb/c, C57BL/6</t>
  </si>
  <si>
    <t>A key role for neuropeptide Y in lifespan extension and cancer suppression via dietary restriction.</t>
  </si>
  <si>
    <t>/pubmed/24682105</t>
  </si>
  <si>
    <t>create date:2014/04/01 | first author:Chiba T</t>
  </si>
  <si>
    <t>129S6/SvEvTac</t>
  </si>
  <si>
    <t>Npy-/- &amp; WT</t>
  </si>
  <si>
    <t>Caloric restriction can improve learning ability in C57/BL mice via regulation of the insulin-PI3K/Akt signaling pathway.</t>
  </si>
  <si>
    <t>/pubmed/24651932</t>
  </si>
  <si>
    <t>create date:2014/03/22 | first author:Ma L</t>
  </si>
  <si>
    <t>Altered proteome turnover and remodeling by short-term caloric restriction or rapamycin rejuvenate the aging heart.</t>
  </si>
  <si>
    <t>/pubmed/24612461</t>
  </si>
  <si>
    <t>create date:2014/03/13 | first author:Dai DF</t>
  </si>
  <si>
    <t>Regulation of NR4A by nutritional status, gender, postnatal development and hormonal deficiency.</t>
  </si>
  <si>
    <t>/pubmed/24584059</t>
  </si>
  <si>
    <t>create date:2014/03/04 | first author:Pérez-Sieira S</t>
  </si>
  <si>
    <t>The AMPK-SIRT signaling network regulates glucose tolerance under calorie restriction conditions.</t>
  </si>
  <si>
    <t>/pubmed/24530742</t>
  </si>
  <si>
    <t>create date:2014/02/18 | first author:Silvestre MF</t>
  </si>
  <si>
    <t>Skeletal muscle specific AMPK-/- &amp; WT</t>
  </si>
  <si>
    <t>mTOR and autophagy in normal brain aging and caloric restriction ameliorating age-related cognition deficits.</t>
  </si>
  <si>
    <t>/pubmed/24525424</t>
  </si>
  <si>
    <t>create date:2014/02/15 | first author:Yang F</t>
  </si>
  <si>
    <t>Dietary restriction and fasting arrest B and T cell development and increase mature B and T cell numbers in bone marrow.</t>
  </si>
  <si>
    <t>/pubmed/24504160</t>
  </si>
  <si>
    <t>create date:2014/02/08 | first author:Shushimita S</t>
  </si>
  <si>
    <t>Cancer prevention by adult-onset calorie restriction after infant exposure to ionizing radiation in B6C3F1 male mice.</t>
  </si>
  <si>
    <t>/pubmed/24482070</t>
  </si>
  <si>
    <t>create date:2014/02/01 | first author:Shang Y</t>
  </si>
  <si>
    <t>B6C3F1/Crlj</t>
  </si>
  <si>
    <t>[Protective effects of caloric restriction on ovarian function].</t>
  </si>
  <si>
    <t>/pubmed/24406130</t>
  </si>
  <si>
    <t>create date:2014/01/11 | first author:Shi LY</t>
  </si>
  <si>
    <t>Akt2 knockout alleviates prolonged caloric restriction-induced change in cardiac contractile function through regulation of autophagy.</t>
  </si>
  <si>
    <t>/pubmed/24368095</t>
  </si>
  <si>
    <t>create date:2013/12/26 | first author:Zhang Y</t>
  </si>
  <si>
    <t>Akt2-/- &amp; WT</t>
  </si>
  <si>
    <t>Rapamycin-mediated lifespan increase in mice is dose and sex dependent and metabolically distinct from dietary restriction.</t>
  </si>
  <si>
    <t>/pubmed/24341993</t>
  </si>
  <si>
    <t>create date:2013/12/18 | first author:Miller RA</t>
  </si>
  <si>
    <t>CByB6F1/J x C3D2F1/J</t>
  </si>
  <si>
    <t>Late-onset dietary restriction modulates protein carbonylation and catalase in cerebral hemispheres of aged mice.</t>
  </si>
  <si>
    <t>/pubmed/24338129</t>
  </si>
  <si>
    <t>create date:2013/12/18 | first author:Dkhar P</t>
  </si>
  <si>
    <t>The influence of Shc proteins on life span in mice.</t>
  </si>
  <si>
    <t>/pubmed/24336818</t>
  </si>
  <si>
    <t>create date:2013/12/18 | first author:Ramsey JJ</t>
  </si>
  <si>
    <t>C57BL/6J; 129Sv, C57BL/6J x 129Sv</t>
  </si>
  <si>
    <t>Shc-KO</t>
  </si>
  <si>
    <t>Effects of a novel MC4R agonist on maintenance of reduced body weight in diet-induced obese mice.</t>
  </si>
  <si>
    <t>/pubmed/24318934</t>
  </si>
  <si>
    <t>create date:2013/12/10 | first author:Skowronski AA</t>
  </si>
  <si>
    <t>Combined treatment of rapamycin and dietary restriction has a larger effect on the transcriptome and metabolome of liver.</t>
  </si>
  <si>
    <t>/pubmed/24304444</t>
  </si>
  <si>
    <t>create date:2013/12/07 | first author:Fok WC</t>
  </si>
  <si>
    <t>Weight cycling promotes fat gain and altered clock gene expression in adipose tissue in C57BL/6J mice.</t>
  </si>
  <si>
    <t>/pubmed/24302006</t>
  </si>
  <si>
    <t>create date:2013/12/05 | first author:Dankel SN</t>
  </si>
  <si>
    <t>C57BL/6J BomTac</t>
  </si>
  <si>
    <t>Calorie restriction attenuates lipopolysaccharide (LPS)-induced microglial activation in discrete regions of the hypothalamus and the subfornical organ.</t>
  </si>
  <si>
    <t>/pubmed/24291211</t>
  </si>
  <si>
    <t>create date:2013/12/03 | first author:Radler ME</t>
  </si>
  <si>
    <t>Energy metabolism and biochemical features of adipose tissues in ICR mice after long-term calorie-restricted diet.</t>
  </si>
  <si>
    <t>/pubmed/24288756</t>
  </si>
  <si>
    <t>create date:2013/11/30 | first author:Mizonova OV</t>
  </si>
  <si>
    <t>Resolvin D1 primes the resolution process initiated by calorie restriction in obesity-induced steatohepatitis.</t>
  </si>
  <si>
    <t>/pubmed/24249635</t>
  </si>
  <si>
    <t>create date:2013/11/20 | first author:Rius B</t>
  </si>
  <si>
    <t>Short-term calorie restriction feminizes the mRNA profiles of drug metabolizing enzymes and transporters in livers of mice.</t>
  </si>
  <si>
    <t>/pubmed/24240088</t>
  </si>
  <si>
    <t>create date:2013/11/19 | first author:Fu ZD</t>
  </si>
  <si>
    <t>NO-dependent endothelial dysfunction in type II diabetes is aggravated by dyslipidemia and hypertension, but can be restored by angiotensin-converting enzyme inhibition and weight loss.</t>
  </si>
  <si>
    <t>/pubmed/24192582</t>
  </si>
  <si>
    <t>create date:2013/11/07 | first author:Nevelsteen I</t>
  </si>
  <si>
    <t>LDLR-/-, ob/ob; male &amp; female analysed, no difference so combined</t>
  </si>
  <si>
    <t>Increased bile acids in enterohepatic circulation by short-term calorie restriction in male mice.</t>
  </si>
  <si>
    <t>/pubmed/24183703</t>
  </si>
  <si>
    <t>create date:2013/11/05 | first author:Fu ZD</t>
  </si>
  <si>
    <t>The majority of previous reports about CR have used male mice. Limited information is available on CR female mice, providing little evidence for design of percentages of CR that produce beneficial effects. Female mice have lower body weight compared to their age-matched male counterparts, and thus have varied ability to sustain CR. This leads to the technical difficulty of using female mice in a short-term CR study, which involves a rapid decrease in body weight within a relatively short period of time during preparation feeding. Furthermore, it is technically challenging to include mice of both genders in this “dose–response” study for “side-by-side” comparison, because of the extensive workload to perform CR on such large number of animals.</t>
  </si>
  <si>
    <t>The influence of dietary lipid composition on skeletal muscle mitochondria from mice following eight months of calorie restriction.</t>
  </si>
  <si>
    <t>/pubmed/24182343</t>
  </si>
  <si>
    <t>create date:2013/11/05 | first author:Chen Y</t>
  </si>
  <si>
    <t>Growth hormone-releasing hormone disruption extends lifespan and regulates response to caloric restriction in mice.</t>
  </si>
  <si>
    <t>/pubmed/24175087</t>
  </si>
  <si>
    <t>create date:2013/11/01 | first author:Sun LY</t>
  </si>
  <si>
    <t>C57BL6 x 129SV</t>
  </si>
  <si>
    <t>GHRH-KO</t>
  </si>
  <si>
    <t>Prevention of neuromusculoskeletal frailty in slow-aging ames dwarf mice: longitudinal investigation of interaction of longevity genes and caloric restriction.</t>
  </si>
  <si>
    <t>/pubmed/24155868</t>
  </si>
  <si>
    <t>create date:2013/10/25 | first author:Arum O</t>
  </si>
  <si>
    <t>Prop1df/df &amp; hets</t>
  </si>
  <si>
    <t>Lifelong caloric restriction reprograms hepatic fat metabolism in mice.</t>
  </si>
  <si>
    <t>/pubmed/24149425</t>
  </si>
  <si>
    <t>create date:2013/10/24 | first author:Kuhla A</t>
  </si>
  <si>
    <t>Calorie restriction influences key metabolic enzyme activities and markers of oxidative damage in distinct mouse liver mitochondrial sub-populations.</t>
  </si>
  <si>
    <t>/pubmed/24140885</t>
  </si>
  <si>
    <t>create date:2013/10/22 | first author:Hagopian K</t>
  </si>
  <si>
    <t>Beneficial effects of lifelong caloric restriction on endothelial function are greater in conduit arteries compared to cerebral resistance arteries.</t>
  </si>
  <si>
    <t>/pubmed/24065292</t>
  </si>
  <si>
    <t>create date:2013/09/26 | first author:Walker AE</t>
  </si>
  <si>
    <t>Calorie restriction down-regulates expression of the iron regulatory hormone hepcidin in normal and D-galactose-induced aging mouse brain.</t>
  </si>
  <si>
    <t>/pubmed/24044515</t>
  </si>
  <si>
    <t>create date:2013/09/21 | first author:Wei S</t>
  </si>
  <si>
    <t>Dietary energy balance modulation of Kras- and Ink4a/Arf+/--driven pancreatic cancer: the role of insulin-like growth factor-I.</t>
  </si>
  <si>
    <t>/pubmed/23980075</t>
  </si>
  <si>
    <t>create date:2013/08/28 | first author:Lashinger LM</t>
  </si>
  <si>
    <t>FVB/n</t>
  </si>
  <si>
    <t>Kras Ink4a+/-</t>
  </si>
  <si>
    <t>Caloric restriction modulates Mcl-1 expression and sensitizes lymphomas to BH3 mimetic in mice.</t>
  </si>
  <si>
    <t>/pubmed/23966420</t>
  </si>
  <si>
    <t>create date:2013/08/24 | first author:Meynet O</t>
  </si>
  <si>
    <t>B6.Cg-Tg(IghMyc)22Bri/J</t>
  </si>
  <si>
    <t>Eµ-Myc/wild-type (WT)</t>
  </si>
  <si>
    <t>Molecular signatures of mammalian hibernation: comparisons with alternative phenotypes.</t>
  </si>
  <si>
    <t>/pubmed/23957789</t>
  </si>
  <si>
    <t>create date:2013/08/21 | first author:Xu Y</t>
  </si>
  <si>
    <t>Ames, B6C3F1, C57BL6</t>
  </si>
  <si>
    <t>Effect of caloric restriction and AMPK activation on hepatic nuclear receptor, biotransformation enzyme, and transporter expression in lean and obese mice.</t>
  </si>
  <si>
    <t>/pubmed/23949303</t>
  </si>
  <si>
    <t>create date:2013/08/21 | first author:Kulkarni SR</t>
  </si>
  <si>
    <t>Lepob/ob &amp; WT</t>
  </si>
  <si>
    <t>SIRT1 but not its increased expression is essential for lifespan extension in caloric-restricted mice.</t>
  </si>
  <si>
    <t>/pubmed/23941528</t>
  </si>
  <si>
    <t>create date:2013/08/15 | first author:Mercken EM</t>
  </si>
  <si>
    <t>SIRT1+/+, SIRT1+/- and SIRT1-/-</t>
  </si>
  <si>
    <t>Peripheral reduction of FGFR4 with antisense oligonucleotides increases metabolic rate and lowers adiposity in diet-induced obese mice.</t>
  </si>
  <si>
    <t>/pubmed/23922646</t>
  </si>
  <si>
    <t>create date:2013/08/08 | first author:Yu XX</t>
  </si>
  <si>
    <t>Metformin improves healthspan and lifespan in mice.</t>
  </si>
  <si>
    <t>/pubmed/23900241</t>
  </si>
  <si>
    <t>create date:2013/08/01 | first author:Martin-Montalvo A</t>
  </si>
  <si>
    <t>C57BL/6, B6C3F1</t>
  </si>
  <si>
    <t>Overnutrition stimulates intestinal epithelium proliferation through _-catenin signaling in obese mice.</t>
  </si>
  <si>
    <t>/pubmed/23884889</t>
  </si>
  <si>
    <t>create date:2013/07/26 | first author:Mao J</t>
  </si>
  <si>
    <t>db/db</t>
  </si>
  <si>
    <t>Caloric restriction-mediated induction of lipid metabolism gene expression in liver is enhanced by Keap1-knockdown.</t>
  </si>
  <si>
    <t>/pubmed/23884569</t>
  </si>
  <si>
    <t>create date:2013/07/26 | first author:Kulkarni SR</t>
  </si>
  <si>
    <t>Keap-1KD</t>
  </si>
  <si>
    <t>HMB attenuates muscle loss during sustained energy deficit induced by calorie restriction and endurance exercise.</t>
  </si>
  <si>
    <t>/pubmed/23876188</t>
  </si>
  <si>
    <t>create date:2013/07/24 | first author:Park BS</t>
  </si>
  <si>
    <t>Lifelong caloric restriction increases working memory in mice.</t>
  </si>
  <si>
    <t>/pubmed/23874758</t>
  </si>
  <si>
    <t>create date:2013/07/23 | first author:Kuhla A</t>
  </si>
  <si>
    <t>Structural modulation of gut microbiota in life-long calorie-restricted mice.</t>
  </si>
  <si>
    <t>/pubmed/23860099</t>
  </si>
  <si>
    <t>create date:2013/07/19 | first author:Zhang C</t>
  </si>
  <si>
    <t>Metabolic alterations due to caloric restriction and every other day feeding in normal and growth hormone receptor knockout mice.</t>
  </si>
  <si>
    <t>/pubmed/23833202</t>
  </si>
  <si>
    <t>create date:2013/07/09 | first author:Westbrook R</t>
  </si>
  <si>
    <t>GHRKO &amp; +/-</t>
  </si>
  <si>
    <t>Metabolic adaptations to short-term every-other-day feeding in long-living Ames dwarf mice.</t>
  </si>
  <si>
    <t>/pubmed/23832075</t>
  </si>
  <si>
    <t>create date:2013/07/09 | first author:Brown-Borg HM</t>
  </si>
  <si>
    <t>Calorie restriction delays the progression of lesions to pancreatic cancer in the LSL-KrasG12D; Pdx-1/Cre mouse model of pancreatic cancer.</t>
  </si>
  <si>
    <t>/pubmed/23828595</t>
  </si>
  <si>
    <t>create date:2013/07/06 | first author:Lanza-Jacoby S</t>
  </si>
  <si>
    <t>LSL-KrasG12D; Pdx-1/Cre</t>
  </si>
  <si>
    <t>The slow-aging growth hormone receptor/binding protein gene-disrupted (GHR-KO) mouse is protected from aging-resultant neuromusculoskeletal frailty.</t>
  </si>
  <si>
    <t>/pubmed/23824747</t>
  </si>
  <si>
    <t>create date:2013/07/05 | first author:Arum O</t>
  </si>
  <si>
    <t>Effects of calorie restriction and IGF-1 receptor blockade on the progression of 22Rv1 prostate cancer xenografts.</t>
  </si>
  <si>
    <t>/pubmed/23823800</t>
  </si>
  <si>
    <t>create date:2013/07/05 | first author:Galet C</t>
  </si>
  <si>
    <t>Calorie restriction alleviates the age-related decrease in neural progenitor cell division in the aging brain.</t>
  </si>
  <si>
    <t>/pubmed/23773068</t>
  </si>
  <si>
    <t>create date:2013/06/19 | first author:Park JH</t>
  </si>
  <si>
    <t>Nestin-GFP</t>
  </si>
  <si>
    <t>Chronic caloric restriction and exercise improve metabolic conditions of dietary-induced obese mice in autophagy correlated manner without involving AMPK.</t>
  </si>
  <si>
    <t>/pubmed/23762877</t>
  </si>
  <si>
    <t>create date:2013/06/14 | first author:Cui M</t>
  </si>
  <si>
    <t>C57</t>
  </si>
  <si>
    <t>Pten-null tumors cohabiting the same lung display differential AKT activation and sensitivity to dietary restriction.</t>
  </si>
  <si>
    <t>/pubmed/23719831</t>
  </si>
  <si>
    <t>create date:2013/05/31 | first author:Curry NL</t>
  </si>
  <si>
    <t>129 svJae</t>
  </si>
  <si>
    <t>KPTENp53</t>
  </si>
  <si>
    <t>Life-long caloric restriction reduces oxidative stress and preserves nitric oxide bioavailability and function in arteries of old mice.</t>
  </si>
  <si>
    <t>/pubmed/23714110</t>
  </si>
  <si>
    <t>create date:2013/05/30 | first author:Donato AJ</t>
  </si>
  <si>
    <t>Caloric restriction augments radiation efficacy in breast cancer.</t>
  </si>
  <si>
    <t>/pubmed/23708519</t>
  </si>
  <si>
    <t>create date:2013/05/28 | first author:Saleh AD</t>
  </si>
  <si>
    <t>Caloric restriction reduces edema and prolongs survival in a mouse glioma model.</t>
  </si>
  <si>
    <t>/pubmed/23703297</t>
  </si>
  <si>
    <t>create date:2013/05/25 | first author:Jiang YS</t>
  </si>
  <si>
    <t>Athymic</t>
  </si>
  <si>
    <t>A dietary regimen of caloric restriction or pharmacological activation of SIRT1 to delay the onset of neurodegeneration.</t>
  </si>
  <si>
    <t>/pubmed/23699506</t>
  </si>
  <si>
    <t>create date:2013/05/24 | first author:Gräff J</t>
  </si>
  <si>
    <t>CK-p25</t>
  </si>
  <si>
    <t>5' tRNA halves are present as abundant complexes in serum, concentrated in blood cells, and modulated by aging and calorie restriction.</t>
  </si>
  <si>
    <t>/pubmed/23638709</t>
  </si>
  <si>
    <t>create date:2013/05/04 | first author:Dhahbi JM</t>
  </si>
  <si>
    <t>Exercise and caloric restriction alter the immune system of mice submitted to a high-fat diet.</t>
  </si>
  <si>
    <t>/pubmed/23576853</t>
  </si>
  <si>
    <t>create date:2013/04/12 | first author:Wasinski F</t>
  </si>
  <si>
    <t>Hunger in the absence of caloric restriction improves cognition and attenuates Alzheimer's disease pathology in a mouse model.</t>
  </si>
  <si>
    <t>/pubmed/23565247</t>
  </si>
  <si>
    <t>create date:2013/04/09 | first author:Dhurandhar EJ</t>
  </si>
  <si>
    <t>APPSwDI</t>
  </si>
  <si>
    <t>Beneficial effects of a 6-month dietary restriction are time-dependently abolished within 2 weeks or 6 months of refeeding-genome-wide transcriptome analysis in mouse liver.</t>
  </si>
  <si>
    <t>/pubmed/23563226</t>
  </si>
  <si>
    <t>create date:2013/04/09 | first author:Giller K</t>
  </si>
  <si>
    <t>Combination of intermittent calorie restriction and eicosapentaenoic acid for inhibition of mammary tumors.</t>
  </si>
  <si>
    <t>/pubmed/23550153</t>
  </si>
  <si>
    <t>create date:2013/04/04 | first author:Mizuno NK</t>
  </si>
  <si>
    <t>FVB/N-Tg(MMTVneu)202Mul/J</t>
  </si>
  <si>
    <t>MMTV-Her2/neu</t>
  </si>
  <si>
    <t>AMP activated protein kinase is indispensable for myocardial adaptation to caloric restriction in mice.</t>
  </si>
  <si>
    <t>/pubmed/23527250</t>
  </si>
  <si>
    <t>create date:2013/03/26 | first author:Chen K</t>
  </si>
  <si>
    <t>C57B/6J</t>
  </si>
  <si>
    <t>AMPK_2 KO &amp; WT</t>
  </si>
  <si>
    <t>Differential pre-mRNA splicing regulates Nnat isoforms in the hypothalamus after gastric bypass surgery in mice.</t>
  </si>
  <si>
    <t>/pubmed/23527188</t>
  </si>
  <si>
    <t>create date:2013/03/26 | first author:Scott WR</t>
  </si>
  <si>
    <t>Defective regulation of adipose tissue autophagy in obesity.</t>
  </si>
  <si>
    <t>/pubmed/23478428</t>
  </si>
  <si>
    <t>create date:2013/03/13 | first author:Nuñez CE</t>
  </si>
  <si>
    <t>Deep sequencing identifies circulating mouse miRNAs that are functionally implicated in manifestations of aging and responsive to calorie restriction.</t>
  </si>
  <si>
    <t>/pubmed/23470454</t>
  </si>
  <si>
    <t>create date:2013/03/09 | first author:Dhahbi JM</t>
  </si>
  <si>
    <t>Beneficial cardiac effects of caloric restriction are lost with age in a murine model of obesity.</t>
  </si>
  <si>
    <t>/pubmed/23456569</t>
  </si>
  <si>
    <t>create date:2013/03/05 | first author:AlGhatrif M</t>
  </si>
  <si>
    <t>Short-term calorie and protein restriction provide partial protection from chemotoxicity but do not delay glioma progression.</t>
  </si>
  <si>
    <t>/pubmed/23454633</t>
  </si>
  <si>
    <t>create date:2013/03/05 | first author:Brandhorst S</t>
  </si>
  <si>
    <t>CD-1, BalB/C or C57BL/6N</t>
  </si>
  <si>
    <t>The protective effect of intermittent calorie restriction on mammary tumorigenesis is not compromised by consumption of a high fat diet during refeeding.</t>
  </si>
  <si>
    <t>/pubmed/23446811</t>
  </si>
  <si>
    <t>create date:2013/03/01 | first author:Rogozina OP</t>
  </si>
  <si>
    <t>MMTV-TGF-_</t>
  </si>
  <si>
    <t>Major urinary protein 5, a scent communication protein, is regulated by dietary restriction and subsequent re-feeding in mice.</t>
  </si>
  <si>
    <t>/pubmed/23446533</t>
  </si>
  <si>
    <t>create date:2013/03/01 | first author:Giller K</t>
  </si>
  <si>
    <t>Involvement of arterial baroreflex in the protective effect of dietary restriction against stroke.</t>
  </si>
  <si>
    <t>/pubmed/23443169</t>
  </si>
  <si>
    <t>create date:2013/02/28 | first author:Liu AJ</t>
  </si>
  <si>
    <t>Sirt1KO &amp; WT</t>
  </si>
  <si>
    <t>UCP2 regulates the glucagon response to fasting and starvation.</t>
  </si>
  <si>
    <t>/pubmed/23434936</t>
  </si>
  <si>
    <t>create date:2013/02/26 | first author:Allister EM</t>
  </si>
  <si>
    <t>C57BL/6 x 129/SV</t>
  </si>
  <si>
    <t>_-cell–specific UCP2 deletion and expression of eYFP UCP2AKO-YFP</t>
  </si>
  <si>
    <t>Angiotensin-converting enzyme inhibition and food restriction restore delayed preconditioning in diabetic mice.</t>
  </si>
  <si>
    <t>/pubmed/23432808</t>
  </si>
  <si>
    <t>create date:2013/02/26 | first author:Van der Mieren G</t>
  </si>
  <si>
    <t>ob/ob, Ldl-/-, WT</t>
  </si>
  <si>
    <t>Effect of chronic unpredictable stress on short term dietary restriction and its modulation by multivitamin-mineral supplementation.</t>
  </si>
  <si>
    <t>/pubmed/23415982</t>
  </si>
  <si>
    <t>create date:2013/02/19 | first author:Hasan S</t>
  </si>
  <si>
    <t>Alterations of ultrastructural and fission/fusion markers in hepatocyte mitochondria from mice following calorie restriction with different dietary fats.</t>
  </si>
  <si>
    <t>/pubmed/23403066</t>
  </si>
  <si>
    <t>create date:2013/02/14 | first author:Khraiwesh H</t>
  </si>
  <si>
    <t>Telomerase reverse transcriptase synergizes with calorie restriction to increase health span and extend mouse longevity.</t>
  </si>
  <si>
    <t>/pubmed/23349740</t>
  </si>
  <si>
    <t>create date:2013/01/26 | first author:Vera E</t>
  </si>
  <si>
    <t>Dose-dependent effects of calorie restriction on gene expression, metabolism, and tumor progression are partially mediated by insulin-like growth factor-1.</t>
  </si>
  <si>
    <t>/pubmed/23342276</t>
  </si>
  <si>
    <t>create date:2013/01/24 | first author:Nogueira LM</t>
  </si>
  <si>
    <t>C57BL/6NCr</t>
  </si>
  <si>
    <t>Calorie-restricted weight loss reverses high-fat diet-induced ghrelin resistance, which contributes to rebound weight gain in a ghrelin-dependent manner.</t>
  </si>
  <si>
    <t>/pubmed/23307790</t>
  </si>
  <si>
    <t>create date:2013/01/12 | first author:Briggs DI</t>
  </si>
  <si>
    <t>Caloric restriction enhances fear extinction learning in mice.</t>
  </si>
  <si>
    <t>/pubmed/23303073</t>
  </si>
  <si>
    <t>create date:2013/01/11 | first author:Riddle MC</t>
  </si>
  <si>
    <t>B6.129(Cg)-Slc6a4tm1Kpl/J &amp; WT</t>
  </si>
  <si>
    <t>Regulation of TNF_ converting enzyme activity in visceral adipose tissue of obese mice.</t>
  </si>
  <si>
    <t>/pubmed/23274494</t>
  </si>
  <si>
    <t>create date:2013/01/01 | first author:Kawasaki S</t>
  </si>
  <si>
    <t>KK, KK-AY</t>
  </si>
  <si>
    <t>NK cell maturation and function in C57BL/6 mice are altered by caloric restriction.</t>
  </si>
  <si>
    <t>/pubmed/23241894</t>
  </si>
  <si>
    <t>create date:2012/12/18 | first author:Clinthorne JF</t>
  </si>
  <si>
    <t>Suppression of oxidative stress by _-hydroxybutyrate, an endogenous histone deacetylase inhibitor.</t>
  </si>
  <si>
    <t>/pubmed/23223453</t>
  </si>
  <si>
    <t>create date:2012/12/12 | first author:Shimazu T</t>
  </si>
  <si>
    <t>C57Bl6J</t>
  </si>
  <si>
    <t>Chronic caloric restriction preserves mitochondrial function in senescence without increasing mitochondrial biogenesis.</t>
  </si>
  <si>
    <t>/pubmed/23217257</t>
  </si>
  <si>
    <t>create date:2012/12/12 | first author:Lanza IR</t>
  </si>
  <si>
    <t>Calorie restriction and SIRT3 trigger global reprogramming of the mitochondrial protein acetylome.</t>
  </si>
  <si>
    <t>/pubmed/23201123</t>
  </si>
  <si>
    <t>create date:2012/12/04 | first author:Hebert AS</t>
  </si>
  <si>
    <t>Dietary fat modifies mitochondrial and plasma membrane apoptotic signaling in skeletal muscle of calorie-restricted mice.</t>
  </si>
  <si>
    <t>/pubmed/23179253</t>
  </si>
  <si>
    <t>create date:2012/11/28 | first author:López-Domínguez JA</t>
  </si>
  <si>
    <t>IGF1 dependence of dietary energy balance effects on murine Met1 mammary tumor progression, epithelial-to-mesenchymal transition, and chemokine expression.</t>
  </si>
  <si>
    <t>/pubmed/23152442</t>
  </si>
  <si>
    <t>create date:2012/11/16 | first author:Ford NA</t>
  </si>
  <si>
    <t>FVB/N</t>
  </si>
  <si>
    <t>IGF1-/- &amp; WT</t>
  </si>
  <si>
    <t>Food restriction reverses the hyper-muscular phenotype and force generation capacity deficit of the myostatin null mouse.</t>
  </si>
  <si>
    <t>/pubmed/23143700</t>
  </si>
  <si>
    <t>create date:2012/11/13 | first author:Matsakas A</t>
  </si>
  <si>
    <t>MSTN-/- &amp; WT</t>
  </si>
  <si>
    <t>Calorie restriction does not increase short-term or long-term protein synthesis.</t>
  </si>
  <si>
    <t>/pubmed/23105041</t>
  </si>
  <si>
    <t>create date:2012/10/30 | first author:Miller BF</t>
  </si>
  <si>
    <t>The influence of dietary lipid composition on liver mitochondria from mice following 1 month of calorie restriction.</t>
  </si>
  <si>
    <t>/pubmed/23098316</t>
  </si>
  <si>
    <t>create date:2012/10/27 | first author:Chen Y</t>
  </si>
  <si>
    <t>Beta-lapachone, a modulator of NAD metabolism, prevents health declines in aged mice.</t>
  </si>
  <si>
    <t>/pubmed/23071729</t>
  </si>
  <si>
    <t>create date:2012/10/17 | first author:Lee JS</t>
  </si>
  <si>
    <t>The starvation hormone, fibroblast growth factor-21, extends lifespan in mice.</t>
  </si>
  <si>
    <t>/pubmed/23066506</t>
  </si>
  <si>
    <t>create date:2012/10/16 | first author:Zhang Y</t>
  </si>
  <si>
    <t>FGF21-Tg</t>
  </si>
  <si>
    <t>Common mechanisms for calorie restriction and adenylyl cyclase type 5 knockout models of longevity.</t>
  </si>
  <si>
    <t>/pubmed/23020244</t>
  </si>
  <si>
    <t>create date:2012/10/02 | first author:Yan L</t>
  </si>
  <si>
    <t>129/Sv</t>
  </si>
  <si>
    <t>AC5-KO &amp; WT</t>
  </si>
  <si>
    <t>The effect of long term calorie restriction on in vivo hepatic proteostatis: a novel combination of dynamic and quantitative proteomics.</t>
  </si>
  <si>
    <t>/pubmed/22984287</t>
  </si>
  <si>
    <t>create date:2012/09/18 | first author:Price JC</t>
  </si>
  <si>
    <t>Energy balance modulates mouse skin tumor promotion through altered IGF-1R and EGFR crosstalk.</t>
  </si>
  <si>
    <t>/pubmed/22896210</t>
  </si>
  <si>
    <t>create date:2012/08/17 | first author:Moore T</t>
  </si>
  <si>
    <t>Postmitotic neurons develop a p21-dependent senescence-like phenotype driven by a DNA damage response.</t>
  </si>
  <si>
    <t>/pubmed/22882466</t>
  </si>
  <si>
    <t>create date:2012/08/14 | first author:Jurk D</t>
  </si>
  <si>
    <t>F4TERC-/-, F4TERC-/-CDKN1A-/-</t>
  </si>
  <si>
    <t>Angiotensin-converting enzyme inhibition and food restriction in diabetic mice do not correct the increased sensitivity for ischemia-reperfusion injury.</t>
  </si>
  <si>
    <t>/pubmed/22853195</t>
  </si>
  <si>
    <t>create date:2012/08/03 | first author:Van der Mieren G</t>
  </si>
  <si>
    <t>ob/ob, LDL-/-, ob/ob-LDL-/-</t>
  </si>
  <si>
    <t>Daily scheduled high fat meals moderately entrain behavioral anticipatory activity, body temperature, and hypothalamic c-Fos activation.</t>
  </si>
  <si>
    <t>/pubmed/22815954</t>
  </si>
  <si>
    <t>create date:2012/07/21 | first author:Gallardo CM</t>
  </si>
  <si>
    <t>C57BL/6J, 129S1</t>
  </si>
  <si>
    <t>Effect of calorie restricted diet on brown adipose tissue in mice.</t>
  </si>
  <si>
    <t>/pubmed/22803067</t>
  </si>
  <si>
    <t>create date:2012/07/18 | first author:Elsukova EI</t>
  </si>
  <si>
    <t>Wnt/_-catenin signaling is downregulated but restored by nutrition interventions in the aged heart in mice.</t>
  </si>
  <si>
    <t>/pubmed/22795190</t>
  </si>
  <si>
    <t>create date:2012/07/17 | first author:Li Q</t>
  </si>
  <si>
    <t>C3H, C57BL/6_C3H/He</t>
  </si>
  <si>
    <t>Caloric restriction chronically impairs metabolic programming in mice.</t>
  </si>
  <si>
    <t>/pubmed/22787140</t>
  </si>
  <si>
    <t>create date:2012/07/13 | first author:Kirchner H</t>
  </si>
  <si>
    <t>Decreased systemic IGF-1 in response to calorie restriction modulates murine tumor cell growth, nuclear factor-_B activation, and inflammation-related gene expression.</t>
  </si>
  <si>
    <t>/pubmed/22778026</t>
  </si>
  <si>
    <t>create date:2012/07/11 | first author:Harvey AE</t>
  </si>
  <si>
    <t>C57BL/6Ncr</t>
  </si>
  <si>
    <t>Effects of ambient temperature on adaptive thermogenesis during maintenance of reduced body weight in mice.</t>
  </si>
  <si>
    <t>/pubmed/22761182</t>
  </si>
  <si>
    <t>create date:2012/07/05 | first author:Ravussin Y</t>
  </si>
  <si>
    <t>C57BL/6J, B6.V Lepob/J</t>
  </si>
  <si>
    <t>Regulation of hindbrain Pyy expression by acute food deprivation, prolonged caloric restriction, and weight loss surgery in mice.</t>
  </si>
  <si>
    <t>/pubmed/22761162</t>
  </si>
  <si>
    <t>create date:2012/07/05 | first author:Gelegen C</t>
  </si>
  <si>
    <t>mTORC1 in the Paneth cell niche couples intestinal stem-cell function to calorie intake.</t>
  </si>
  <si>
    <t>/pubmed/22722868</t>
  </si>
  <si>
    <t>create date:2012/06/23 | first author:Yilmaz ÖH</t>
  </si>
  <si>
    <t>Lgr5-EGFP-IRES-creERT2, Rosa26-creERT2, UbiquitinC-creERT2, Rictorloxp, and TSCloxp</t>
  </si>
  <si>
    <t>Activation of genes involved in xenobiotic metabolism is a shared signature of mouse models with extended lifespan.</t>
  </si>
  <si>
    <t>/pubmed/22693205</t>
  </si>
  <si>
    <t>create date:2012/06/14 | first author:Steinbaugh MJ</t>
  </si>
  <si>
    <t>(BALB/cByJ _ C57BL/6J) x (C3H/HeJ _ DBA/2J), DW/J _ C3H/HeJ, C57BL6 x 129SV</t>
  </si>
  <si>
    <t>dw/dw, HET3, snell, GHR-KO, WT</t>
  </si>
  <si>
    <t>Dietary restriction attenuates age-associated muscle atrophy by lowering oxidative stress in mice even in complete absence of CuZnSOD.</t>
  </si>
  <si>
    <t>/pubmed/22672615</t>
  </si>
  <si>
    <t>create date:2012/06/08 | first author:Jang YC</t>
  </si>
  <si>
    <t>Sod1-/-</t>
  </si>
  <si>
    <t>Chronic caloric restriction partially protects against age-related alteration in serum metabolome.</t>
  </si>
  <si>
    <t>/pubmed/22661299</t>
  </si>
  <si>
    <t>create date:2012/06/05 | first author:De Guzman JM</t>
  </si>
  <si>
    <t>Only female mice were selected for this study, because it has been shown that the direction of change in the metabolite profiles upon CR are gender-specific (Mellert et al. 2011)</t>
  </si>
  <si>
    <t>Effect of dietary restriction on metabolic, anatomic and molecular traits in mice depends on the initial level of basal metabolic rate.</t>
  </si>
  <si>
    <t>/pubmed/22660785</t>
  </si>
  <si>
    <t>create date:2012/06/05 | first author:Brzek P</t>
  </si>
  <si>
    <t>p66Shc-/- &amp; WT</t>
  </si>
  <si>
    <t>The influence of acute, late-life calorie restriction on whole body energy metabolism in p66Shc(-/-) mice.</t>
  </si>
  <si>
    <t>/pubmed/22588161</t>
  </si>
  <si>
    <t>create date:2012/05/17 | first author:Stern JH</t>
  </si>
  <si>
    <t>C57/B6J</t>
  </si>
  <si>
    <t>Short-term treatment with rapamycin and dietary restriction have overlapping and distinctive effects in young mice.</t>
  </si>
  <si>
    <t>/pubmed/22570137</t>
  </si>
  <si>
    <t>create date:2012/05/10 | first author:Fok WC</t>
  </si>
  <si>
    <t>Short-term calorie restriction enhances skeletal muscle stem cell function.</t>
  </si>
  <si>
    <t>/pubmed/22560075</t>
  </si>
  <si>
    <t>create date:2012/05/09 | first author:Cerletti M</t>
  </si>
  <si>
    <t>C57BL/6, C57BL/10ScSnDmdmdx, C57BL/Ka-_-actin-EGFP</t>
  </si>
  <si>
    <t>Responses of brown adipose tissue to diet-induced obesity, exercise, dietary restriction and ephedrine treatment.</t>
  </si>
  <si>
    <t>/pubmed/22542811</t>
  </si>
  <si>
    <t>create date:2012/05/01 | first author:Slocum N</t>
  </si>
  <si>
    <t>Chloroquine-mediated lysosomal dysfunction enhances the anticancer effect of nutrient deprivation.</t>
  </si>
  <si>
    <t>/pubmed/22538436</t>
  </si>
  <si>
    <t>create date:2012/04/28 | first author:Harhaji-Trajkovic L</t>
  </si>
  <si>
    <t>In silico drug screen in mouse liver identifies candidate calorie restriction mimetics.</t>
  </si>
  <si>
    <t>/pubmed/22533420</t>
  </si>
  <si>
    <t>create date:2012/04/27 | first author:Fortney K</t>
  </si>
  <si>
    <t>SV129, B6C3F1, C57Bl/6, Ames dwarf, BALB/c, C57BL/6, and C3H/J, ICR,</t>
  </si>
  <si>
    <t>The influence of dietary lipid composition on skeletal muscle mitochondria from mice following 1 month of calorie restriction.</t>
  </si>
  <si>
    <t>/pubmed/22503990</t>
  </si>
  <si>
    <t>create date:2012/04/17 | first author:Chen Y</t>
  </si>
  <si>
    <t>Influence of long-term caloric restriction on myocardial and cardiomyocyte contractile function and autophagy in mice.</t>
  </si>
  <si>
    <t>/pubmed/22444502</t>
  </si>
  <si>
    <t>create date:2012/03/27 | first author:Han X</t>
  </si>
  <si>
    <t>GRP78/BiP is a novel downstream target of IGF-1 receptor mediated signaling.</t>
  </si>
  <si>
    <t>/pubmed/22422508</t>
  </si>
  <si>
    <t>create date:2012/03/17 | first author:Pfaffenbach KT</t>
  </si>
  <si>
    <t>MicroRNA-203 regulates caveolin-1 in breast tissue during caloric restriction.</t>
  </si>
  <si>
    <t>/pubmed/22421148</t>
  </si>
  <si>
    <t>create date:2012/03/17 | first author:Ørom UA</t>
  </si>
  <si>
    <t>Dissociation of hedonic reaction to reward and incentive motivation in an animal model of the negative symptoms of schizophrenia.</t>
  </si>
  <si>
    <t>/pubmed/22414818</t>
  </si>
  <si>
    <t>create date:2012/03/15 | first author:Ward RD</t>
  </si>
  <si>
    <t>C57BL/6J: CBA</t>
  </si>
  <si>
    <t>D2R-OE; To be consistent with our previous behavioral experiments, female mice were used in all experiments</t>
  </si>
  <si>
    <t>Calorie restriction in mice overexpressing UCP3: evidence that prior mitochondrial uncoupling alters response.</t>
  </si>
  <si>
    <t>/pubmed/22406134</t>
  </si>
  <si>
    <t>create date:2012/03/13 | first author:Estey C</t>
  </si>
  <si>
    <t>UCP3Tg &amp; WT</t>
  </si>
  <si>
    <t>Loss of AMP-activated protein kinase-_2 impairs the insulin-sensitizing effect of calorie restriction in skeletal muscle.</t>
  </si>
  <si>
    <t>/pubmed/22396207</t>
  </si>
  <si>
    <t>create date:2012/03/08 | first author:Wang P</t>
  </si>
  <si>
    <t>AMPK-_2-/- &amp; WT</t>
  </si>
  <si>
    <t>The GOAT-ghrelin system is not essential for hypoglycemia prevention during prolonged calorie restriction.</t>
  </si>
  <si>
    <t>/pubmed/22363801</t>
  </si>
  <si>
    <t>create date:2012/03/01 | first author:Yi CX</t>
  </si>
  <si>
    <t>GOAT KO &amp; WT, ghrelin KO, GHSR KO, ghrelin/GHSR dKO and ghrelin/GHSR WT</t>
  </si>
  <si>
    <t>Differential effects of energy balance on experimentally-induced colitis.</t>
  </si>
  <si>
    <t>/pubmed/22363133</t>
  </si>
  <si>
    <t>create date:2012/03/01 | first author:McCaskey SJ</t>
  </si>
  <si>
    <t>129/J</t>
  </si>
  <si>
    <t>SMAD3-/-</t>
  </si>
  <si>
    <t>A cell-autonomous role for the glucocorticoid receptor in skeletal muscle atrophy induced by systemic glucocorticoid exposure.</t>
  </si>
  <si>
    <t>/pubmed/22354783</t>
  </si>
  <si>
    <t>create date:2012/02/23 | first author:Watson ML</t>
  </si>
  <si>
    <t>B6.FVB(129S4)-Tg(Ckmm-cre)5Khn/J</t>
  </si>
  <si>
    <t>Calorie restriction increases cerebral mitochondrial respiratory capacity in a NO•-mediated mechanism: impact on neuronal survival.</t>
  </si>
  <si>
    <t>/pubmed/22310960</t>
  </si>
  <si>
    <t>create date:2012/02/09 | first author:Cerqueira FM</t>
  </si>
  <si>
    <t>Skeletal muscle transcriptional coactivator PGC-1_ mediates mitochondrial, but not metabolic, changes during calorie restriction.</t>
  </si>
  <si>
    <t>/pubmed/22308395</t>
  </si>
  <si>
    <t>create date:2012/02/07 | first author:Finley LW</t>
  </si>
  <si>
    <t>C57/BL6 x129</t>
  </si>
  <si>
    <t>PGC-1_ FLOX and MKO</t>
  </si>
  <si>
    <t>Endogenously determined restriction of food intake overcomes excitation-contraction uncoupling in JP45KO mice with aging.</t>
  </si>
  <si>
    <t>/pubmed/22297108</t>
  </si>
  <si>
    <t>create date:2012/02/03 | first author:Delbono O</t>
  </si>
  <si>
    <t>JP45-/- &amp; WT</t>
  </si>
  <si>
    <t>Deficiency of the lipid synthesis enzyme, DGAT1, extends longevity in mice.</t>
  </si>
  <si>
    <t>/pubmed/22291164</t>
  </si>
  <si>
    <t>create date:2012/02/01 | first author:Streeper RS</t>
  </si>
  <si>
    <t>Dgat1-/- &amp; WT</t>
  </si>
  <si>
    <t>mRNA-Seq reveals complex patterns of gene regulation and expression in the mouse skeletal muscle transcriptome associated with calorie restriction.</t>
  </si>
  <si>
    <t>/pubmed/22274562</t>
  </si>
  <si>
    <t>create date:2012/01/26 | first author:Dhahbi JM</t>
  </si>
  <si>
    <t>Age-related increase in levels of 5-hydroxymethylcytosine in mouse hippocampus is prevented by caloric restriction.</t>
  </si>
  <si>
    <t>/pubmed/22272625</t>
  </si>
  <si>
    <t>create date:2012/01/26 | first author:Chouliaras L</t>
  </si>
  <si>
    <t>SOD1 overexpressing</t>
  </si>
  <si>
    <t>Opposing effects of age and calorie restriction on molecular determinants of myocardial ischemic tolerance.</t>
  </si>
  <si>
    <t>/pubmed/22236144</t>
  </si>
  <si>
    <t>create date:2012/01/13 | first author:Peart JN</t>
  </si>
  <si>
    <t>Impact of aging and diet restriction on retinal function during and after acute intraocular pressure injury.</t>
  </si>
  <si>
    <t>/pubmed/22217415</t>
  </si>
  <si>
    <t>create date:2012/01/06 | first author:Kong YX</t>
  </si>
  <si>
    <t>Dietary restriction increases skeletal muscle mitochondrial respiration but not mitochondrial content in C57BL/6 mice.</t>
  </si>
  <si>
    <t>/pubmed/22212415</t>
  </si>
  <si>
    <t>create date:2012/01/04 | first author:Hempenstall S</t>
  </si>
  <si>
    <t>A role for neuronal cAMP responsive-element binding (CREB)-1 in brain responses to calorie restriction.</t>
  </si>
  <si>
    <t>/pubmed/22190495</t>
  </si>
  <si>
    <t>create date:2011/12/23 | first author:Fusco S</t>
  </si>
  <si>
    <t>129SvOla, C57/BL6, FVB/N, 129/J</t>
  </si>
  <si>
    <t>BCKO, Sirt1KO, WT</t>
  </si>
  <si>
    <t>Effects of age and caloric restriction on mitochondrial protein oxidative damage in mice.</t>
  </si>
  <si>
    <t>/pubmed/22182424</t>
  </si>
  <si>
    <t>create date:2011/12/21 | first author:Li XD</t>
  </si>
  <si>
    <t>DBA/2J, C57BL/6J</t>
  </si>
  <si>
    <t>Obesity and weight loss result in increased adipose tissue ABCG1 expression in db/db mice.</t>
  </si>
  <si>
    <t>/pubmed/22179025</t>
  </si>
  <si>
    <t>create date:2011/12/20 | first author:Edgel KA</t>
  </si>
  <si>
    <t>C57BLKS</t>
  </si>
  <si>
    <t>db/db &amp; WT</t>
  </si>
  <si>
    <t>Sexual dimorphism in cardiac triacylglyceride dynamics in mice on long term caloric restriction.</t>
  </si>
  <si>
    <t>/pubmed/22178085</t>
  </si>
  <si>
    <t>create date:2011/12/20 | first author:Banke NH</t>
  </si>
  <si>
    <t>129/SvJ</t>
  </si>
  <si>
    <t>Chronic caloric restriction attenuates a loss of sulfatide content in PGC-1_-/- mouse cortex: a potential lipidomic role of PGC-1_ in neurodegeneration.</t>
  </si>
  <si>
    <t>/pubmed/22114039</t>
  </si>
  <si>
    <t>create date:2011/11/25 | first author:Kiebish MA</t>
  </si>
  <si>
    <t>PGC-1_-/- &amp; WT</t>
  </si>
  <si>
    <t>Caloric restriction modifies both innate and adaptive immunity in the mouse small intestine.</t>
  </si>
  <si>
    <t>/pubmed/22086353</t>
  </si>
  <si>
    <t>create date:2011/11/17 | first author:Suárez-Souto MA</t>
  </si>
  <si>
    <t>A comprehensive assessment of mitochondrial protein synthesis and cellular proliferation with age and caloric restriction.</t>
  </si>
  <si>
    <t>/pubmed/22081942</t>
  </si>
  <si>
    <t>create date:2011/11/16 | first author:Miller BF</t>
  </si>
  <si>
    <t>Myocardial remodelling in left ventricular atrophy induced by caloric restriction.</t>
  </si>
  <si>
    <t>/pubmed/22077432</t>
  </si>
  <si>
    <t>create date:2011/11/15 | first author:Gruber C</t>
  </si>
  <si>
    <t>Estrogen modulates abdominal adiposity and protects female mice from obesity and impaired glucose tolerance.</t>
  </si>
  <si>
    <t>/pubmed/22042005</t>
  </si>
  <si>
    <t>create date:2011/11/02 | first author:Stubbins RE</t>
  </si>
  <si>
    <t>Metabolic effects of intra-abdominal fat in GHRKO mice.</t>
  </si>
  <si>
    <t>/pubmed/22040032</t>
  </si>
  <si>
    <t>create date:2011/11/02 | first author:Masternak MM</t>
  </si>
  <si>
    <t>129Ola/BALB/c</t>
  </si>
  <si>
    <t>SirT1 catalytic activity is required for male fertility and metabolic homeostasis in mice.</t>
  </si>
  <si>
    <t>/pubmed/22006156</t>
  </si>
  <si>
    <t>create date:2011/10/19 | first author:Seifert EL</t>
  </si>
  <si>
    <t>129/CD1, 129/SvJ</t>
  </si>
  <si>
    <t>Sirt-/- &amp; WT</t>
  </si>
  <si>
    <t>Factors predicting individual variability in diet-induced weight loss in MF1 mice.</t>
  </si>
  <si>
    <t>/pubmed/21996667</t>
  </si>
  <si>
    <t>create date:2011/10/15 | first author:Vaanholt LM</t>
  </si>
  <si>
    <t>Sirt1 enhances skeletal muscle insulin sensitivity in mice during caloric restriction.</t>
  </si>
  <si>
    <t>/pubmed/21985785</t>
  </si>
  <si>
    <t>create date:2011/10/12 | first author:Schenk S</t>
  </si>
  <si>
    <t>Sirt1-/-,</t>
  </si>
  <si>
    <t>Repletion of TNF_ or leptin in calorically restricted mice suppresses post-restriction hyperphagia.</t>
  </si>
  <si>
    <t>/pubmed/21954068</t>
  </si>
  <si>
    <t>create date:2011/09/29 | first author:Hambly C</t>
  </si>
  <si>
    <t>Dietary energy balance modulates prostate cancer progression in Hi-Myc mice.</t>
  </si>
  <si>
    <t>/pubmed/21952584</t>
  </si>
  <si>
    <t>create date:2011/09/29 | first author:Blando J</t>
  </si>
  <si>
    <t>Hi-Myc</t>
  </si>
  <si>
    <t>Alteration in N-glycomics during mouse aging: a role for FUT8.</t>
  </si>
  <si>
    <t>/pubmed/21951615</t>
  </si>
  <si>
    <t>create date:2011/09/29 | first author:Vanhooren V</t>
  </si>
  <si>
    <t>Other mouse &amp; transgenetics, but not CR'd</t>
  </si>
  <si>
    <t>Dietary restriction regulates brain acetylcholinesterase in female mice as a function of age.</t>
  </si>
  <si>
    <t>/pubmed/21870149</t>
  </si>
  <si>
    <t>create date:2011/08/27 | first author:Suchiang K</t>
  </si>
  <si>
    <t>Balb/C</t>
  </si>
  <si>
    <t>Partial inactivation of Ankrd26 causes diabetes with enhanced insulin responsiveness of adipose tissue in mice.</t>
  </si>
  <si>
    <t>/pubmed/21842266</t>
  </si>
  <si>
    <t>create date:2011/08/16 | first author:Raciti GA</t>
  </si>
  <si>
    <t>Ankrd26 &amp; WT</t>
  </si>
  <si>
    <t>Dietary restriction of mice on a high-fat diet induces substrate efficiency and improves metabolic health.</t>
  </si>
  <si>
    <t>/pubmed/21830320</t>
  </si>
  <si>
    <t>create date:2011/08/11 | first author:Duivenvoorde LP</t>
  </si>
  <si>
    <t>C57BL/6JOlaHsd</t>
  </si>
  <si>
    <t>Differential effect of weight loss with low-fat diet or high-fat diet restriction on inflammation in the liver and adipose tissue of mice with diet-induced obesity.</t>
  </si>
  <si>
    <t>/pubmed/21824616</t>
  </si>
  <si>
    <t>create date:2011/08/10 | first author:Wang Q</t>
  </si>
  <si>
    <t>Expression of key regulators of mitochondrial biogenesis in growth hormone receptor knockout (GHRKO) mice is enhanced but is not further improved by other potential life-extending interventions.</t>
  </si>
  <si>
    <t>/pubmed/21788651</t>
  </si>
  <si>
    <t>create date:2011/07/27 | first author:Gesing A</t>
  </si>
  <si>
    <t>GHRKO &amp; WT</t>
  </si>
  <si>
    <t>Synergistic induction of lipid catabolism and anti-inflammatory lipids in white fat of dietary obese mice in response to calorie restriction and n-3 fatty acids.</t>
  </si>
  <si>
    <t>/pubmed/21779874</t>
  </si>
  <si>
    <t>create date:2011/07/23 | first author:Flachs P</t>
  </si>
  <si>
    <t>Prevention of age-related changes in hippocampal levels of 5-methylcytidine by caloric restriction.</t>
  </si>
  <si>
    <t>/pubmed/21764481</t>
  </si>
  <si>
    <t>create date:2011/07/19 | first author:Chouliaras L</t>
  </si>
  <si>
    <t>SOD1-/- &amp; WT</t>
  </si>
  <si>
    <t>Dietary restriction but not rapamycin extends disease onset and survival of the H46R/H48Q mouse model of ALS.</t>
  </si>
  <si>
    <t>/pubmed/21763036</t>
  </si>
  <si>
    <t>create date:2011/07/19 | first author:Bhattacharya A</t>
  </si>
  <si>
    <t>G93A1Gur</t>
  </si>
  <si>
    <t>Key regulators of mitochondrial biogenesis are increased in kidneys of growth hormone receptor knockout (GHRKO) mice.</t>
  </si>
  <si>
    <t>/pubmed/21755522</t>
  </si>
  <si>
    <t>create date:2011/07/15 | first author:Gesing A</t>
  </si>
  <si>
    <t>PDK1-Foxo1 in agouti-related peptide neurons regulates energy homeostasis by modulating food intake and energy expenditure.</t>
  </si>
  <si>
    <t>/pubmed/21694754</t>
  </si>
  <si>
    <t>create date:2011/06/23 | first author:Cao Y</t>
  </si>
  <si>
    <t>AGRPPdk1-/-, _256Foxo1AGRPPdk1-/-, &amp; WT</t>
  </si>
  <si>
    <t>Caloric restriction improves coagulation and inflammation profile in obese mice.</t>
  </si>
  <si>
    <t>/pubmed/21689844</t>
  </si>
  <si>
    <t>create date:2011/06/22 | first author:Lijnen HR</t>
  </si>
  <si>
    <t>Accumulation of long-chain glycosphingolipids during aging is prevented by caloric restriction.</t>
  </si>
  <si>
    <t>/pubmed/21687659</t>
  </si>
  <si>
    <t>create date:2011/06/21 | first author:Hernández-Corbacho MJ</t>
  </si>
  <si>
    <t>Effect of weight loss on gelatinase levels in obese mice.</t>
  </si>
  <si>
    <t>/pubmed/21671984</t>
  </si>
  <si>
    <t>create date:2011/06/16 | first author:Van Hul M</t>
  </si>
  <si>
    <t>Limited role of Sirt1 in cancer protection by dietary restriction.</t>
  </si>
  <si>
    <t>/pubmed/21606675</t>
  </si>
  <si>
    <t>create date:2011/05/25 | first author:Herranz D</t>
  </si>
  <si>
    <t>Sirt1-tg, p53+/-</t>
  </si>
  <si>
    <t>Rapamycin partially mimics the anticancer effects of calorie restriction in a murine model of pancreatic cancer.</t>
  </si>
  <si>
    <t>/pubmed/21593197</t>
  </si>
  <si>
    <t>create date:2011/05/20 | first author:Lashinger LM</t>
  </si>
  <si>
    <t>Genetic reduction of insulin-like growth factor-1 mimics the anticancer effects of calorie restriction on cyclooxygenase-2-driven pancreatic neoplasia.</t>
  </si>
  <si>
    <t>/pubmed/21593196</t>
  </si>
  <si>
    <t>FVB-Tg</t>
  </si>
  <si>
    <t>KRT5-Ptgs2, BK5.COX-2</t>
  </si>
  <si>
    <t>Effects of potential dietary inhibitors of endogenous DNA damage on mutagenesis and lipid peroxidation in lacZ mice.</t>
  </si>
  <si>
    <t>/pubmed/21538553</t>
  </si>
  <si>
    <t>create date:2011/05/04 | first author:Kosinska W</t>
  </si>
  <si>
    <t>BALBc X DBA/2</t>
  </si>
  <si>
    <t>LacZ</t>
  </si>
  <si>
    <t>Association between life-span extension by caloric restriction and thiol redox state in two different strains of mice.</t>
  </si>
  <si>
    <t>/pubmed/21530646</t>
  </si>
  <si>
    <t>create date:2011/05/03 | first author:Rebrin I</t>
  </si>
  <si>
    <t>DBA/2JNia, C57BL/6JNia</t>
  </si>
  <si>
    <t>Skeletal muscle gene expression profile is modified by dietary protein source and calcium during energy restriction.</t>
  </si>
  <si>
    <t>/pubmed/21525773</t>
  </si>
  <si>
    <t>create date:2011/04/29 | first author:Tauriainen E</t>
  </si>
  <si>
    <t>Calorie restriction attenuates LPS-induced sickness behavior and shifts hypothalamic signaling pathways to an anti-inflammatory bias.</t>
  </si>
  <si>
    <t>/pubmed/21525175</t>
  </si>
  <si>
    <t>create date:2011/04/29 | first author:MacDonald L</t>
  </si>
  <si>
    <t>Gross energy metabolism in mice under late onset, short term caloric restriction.</t>
  </si>
  <si>
    <t>/pubmed/21507329</t>
  </si>
  <si>
    <t>create date:2011/04/22 | first author:Cameron KM</t>
  </si>
  <si>
    <t>Caloric restriction influences hydrogen peroxide generation in mitochondrial sub-populations from mouse liver.</t>
  </si>
  <si>
    <t>/pubmed/21505800</t>
  </si>
  <si>
    <t>create date:2011/04/21 | first author:Hagopian K</t>
  </si>
  <si>
    <t>Mild mitochondrial uncoupling and calorie restriction increase fasting eNOS, akt and mitochondrial biogenesis.</t>
  </si>
  <si>
    <t>/pubmed/21483800</t>
  </si>
  <si>
    <t>create date:2011/04/13 | first author:Cerqueira FM</t>
  </si>
  <si>
    <t>Influence of caloric restriction on constitutive expression of NF-_B in an experimental mouse astrocytoma.</t>
  </si>
  <si>
    <t>/pubmed/21479220</t>
  </si>
  <si>
    <t>create date:2011/04/12 | first author:Mulrooney TJ</t>
  </si>
  <si>
    <t>Single gene deletions of orexin, leptin, neuropeptide Y, and ghrelin do not appreciably alter food anticipatory activity in mice.</t>
  </si>
  <si>
    <t>/pubmed/21464907</t>
  </si>
  <si>
    <t>create date:2011/04/06 | first author:Gunapala KM</t>
  </si>
  <si>
    <t>Effects of intermittent and chronic calorie restriction on mammalian target of rapamycin (mTOR) and IGF-I signaling pathways in mammary fat pad tissues and mammary tumors.</t>
  </si>
  <si>
    <t>/pubmed/21462085</t>
  </si>
  <si>
    <t>create date:2011/04/05 | first author:Dogan S</t>
  </si>
  <si>
    <t>Calorie restriction modifies ubiquinone and COQ transcript levels in mouse tissues.</t>
  </si>
  <si>
    <t>/pubmed/21447381</t>
  </si>
  <si>
    <t>create date:2011/03/31 | first author:Parrado-Fernández C</t>
  </si>
  <si>
    <t>Central leptin signaling is required to normalize myocardial fatty acid oxidation rates in caloric-restricted ob/ob mice.</t>
  </si>
  <si>
    <t>/pubmed/21441440</t>
  </si>
  <si>
    <t>create date:2011/03/29 | first author:Sloan C</t>
  </si>
  <si>
    <t>Caloric restriction in leptin deficiency does not correct myocardial steatosis: failure to normalize PPAR{alpha}/PGC1{alpha} and thermogenic glycerolipid/fatty acid cycling.</t>
  </si>
  <si>
    <t>/pubmed/21427359</t>
  </si>
  <si>
    <t>create date:2011/03/24 | first author:Rame JE</t>
  </si>
  <si>
    <t>RasGrf1 deficiency delays aging in mice.</t>
  </si>
  <si>
    <t>/pubmed/21422498</t>
  </si>
  <si>
    <t>create date:2011/03/23 | first author:Borrás C</t>
  </si>
  <si>
    <t>C57Bl/6N</t>
  </si>
  <si>
    <t>RasGrf1-/-</t>
  </si>
  <si>
    <t>Gain of survival signaling by down-regulation of three key miRNAs in brain of calorie-restricted mice.</t>
  </si>
  <si>
    <t>/pubmed/21415464</t>
  </si>
  <si>
    <t>create date:2011/03/19 | first author:Khanna A</t>
  </si>
  <si>
    <t>Effects of chronic weight perturbation on energy homeostasis and brain structure in mice.</t>
  </si>
  <si>
    <t>/pubmed/21411766</t>
  </si>
  <si>
    <t>create date:2011/03/18 | first author:Ravussin Y</t>
  </si>
  <si>
    <t>Fat maintenance is a predictor of the murine lifespan response to dietary restriction.</t>
  </si>
  <si>
    <t>/pubmed/21388497</t>
  </si>
  <si>
    <t>create date:2011/03/11 | first author:Liao CY</t>
  </si>
  <si>
    <t>38 strains</t>
  </si>
  <si>
    <t>33 strains</t>
  </si>
  <si>
    <t>The arcuate nucleus and neuropeptide Y contribute to the antitumorigenic effect of calorie restriction.</t>
  </si>
  <si>
    <t>/pubmed/21385308</t>
  </si>
  <si>
    <t>create date:2011/03/10 | first author:Minor RK</t>
  </si>
  <si>
    <t>Energy intake and adiponectin gene expression.</t>
  </si>
  <si>
    <t>/pubmed/21325106</t>
  </si>
  <si>
    <t>create date:2011/02/18 | first author:Qiao L</t>
  </si>
  <si>
    <t>ob/ob, PPAR_ KO, A/J</t>
  </si>
  <si>
    <t>Decreased expression level of apoptosis-related genes and/or proteins in skeletal muscles, but not in hearts, of growth hormone receptor knockout mice.</t>
  </si>
  <si>
    <t>/pubmed/21321312</t>
  </si>
  <si>
    <t>create date:2011/02/16 | first author:Gesing A</t>
  </si>
  <si>
    <t>GHRKO</t>
  </si>
  <si>
    <t>Effects of calorie restriction on the age-dependent accumulation of mutations in the small intestine of lacZ-transgenic mice.</t>
  </si>
  <si>
    <t>/pubmed/21300080</t>
  </si>
  <si>
    <t>create date:2011/02/09 | first author:He D</t>
  </si>
  <si>
    <t>The effects of physiological adaptations to calorie restriction on global cell proliferation rates.</t>
  </si>
  <si>
    <t>/pubmed/21285400</t>
  </si>
  <si>
    <t>create date:2011/02/03 | first author:Bruss MD</t>
  </si>
  <si>
    <t>60+</t>
  </si>
  <si>
    <t>Long-term caloric restriction up-regulates PPAR gamma co-activator 1 alpha (PGC-1alpha) expression in mice.</t>
  </si>
  <si>
    <t>/pubmed/21280563</t>
  </si>
  <si>
    <t>create date:2011/02/02 | first author:Ranhotra HS</t>
  </si>
  <si>
    <t>Effect of chronic and intermittent calorie restriction on serum adiponectin and leptin and mammary tumorigenesis.</t>
  </si>
  <si>
    <t>/pubmed/21257708</t>
  </si>
  <si>
    <t>create date:2011/01/25 | first author:Rogozina OP</t>
  </si>
  <si>
    <t>MMTV-TGF-a</t>
  </si>
  <si>
    <t>Sirt3 promotes the urea cycle and fatty acid oxidation during dietary restriction.</t>
  </si>
  <si>
    <t>/pubmed/21255725</t>
  </si>
  <si>
    <t>create date:2011/01/25 | first author:Hallows WC</t>
  </si>
  <si>
    <t>A role for _FosB in calorie restriction-induced metabolic changes.</t>
  </si>
  <si>
    <t>/pubmed/21215388</t>
  </si>
  <si>
    <t>create date:2011/01/11 | first author:Vialou V</t>
  </si>
  <si>
    <t>c57BL6/J</t>
  </si>
  <si>
    <t>Orexin-/- &amp; WT</t>
  </si>
  <si>
    <t>Photoperiod interacts with food restriction in performance in the Barnes maze in female California mice.</t>
  </si>
  <si>
    <t>/pubmed/21198981</t>
  </si>
  <si>
    <t>create date:2011/01/05 | first author:Steinman MQ</t>
  </si>
  <si>
    <t>California</t>
  </si>
  <si>
    <t>Caloric restriction attenuates age-related changes of DNA methyltransferase 3a in mouse hippocampus.</t>
  </si>
  <si>
    <t>/pubmed/21172419</t>
  </si>
  <si>
    <t>create date:2010/12/22 | first author:Chouliaras L</t>
  </si>
  <si>
    <t>Reduction of dietary energy density reduces body mass regain following energy restriction in female mice.</t>
  </si>
  <si>
    <t>/pubmed/21169228</t>
  </si>
  <si>
    <t>create date:2010/12/21 | first author:Cameron KM</t>
  </si>
  <si>
    <t>Systemic ghrelin and reward: effect of cholinergic blockade.</t>
  </si>
  <si>
    <t>/pubmed/21163280</t>
  </si>
  <si>
    <t>create date:2010/12/18 | first author:Disse E</t>
  </si>
  <si>
    <t>GHSR1a-/-</t>
  </si>
  <si>
    <t>Improved cardiac metabolism and activation of the RISK pathway contributes to improved post-ischemic recovery in calorie restricted mice.</t>
  </si>
  <si>
    <t>/pubmed/21140129</t>
  </si>
  <si>
    <t>create date:2010/12/09 | first author:Sung MM</t>
  </si>
  <si>
    <t>C57Bl6</t>
  </si>
  <si>
    <t>Caloric restriction decreases ER stress in liver and adipose tissue in ob/ob mice.</t>
  </si>
  <si>
    <t>/pubmed/21134353</t>
  </si>
  <si>
    <t>create date:2010/12/08 | first author:Tsutsumi A</t>
  </si>
  <si>
    <t>Caloric restriction experience reprograms stress and orexigenic pathways and promotes binge eating.</t>
  </si>
  <si>
    <t>/pubmed/21123586</t>
  </si>
  <si>
    <t>create date:2010/12/03 | first author:Pankevich DE</t>
  </si>
  <si>
    <t>Calorie restriction reduces oxidative stress by SIRT3-mediated SOD2 activation.</t>
  </si>
  <si>
    <t>/pubmed/21109198</t>
  </si>
  <si>
    <t>create date:2010/11/27 | first author:Qiu X</t>
  </si>
  <si>
    <t>sirt3-/- &amp; WT</t>
  </si>
  <si>
    <t>Inactivation of Bardet-Biedl syndrome genes causes kidney defects.</t>
  </si>
  <si>
    <t>/pubmed/21106857</t>
  </si>
  <si>
    <t>create date:2010/11/26 | first author:Guo DF</t>
  </si>
  <si>
    <t>C57BL/6J x 129/SvEv</t>
  </si>
  <si>
    <t>bbs2-/-, bbs4-/- &amp; WT</t>
  </si>
  <si>
    <t>Sirt3 mediates reduction of oxidative damage and prevention of age-related hearing loss under caloric restriction.</t>
  </si>
  <si>
    <t>/pubmed/21094524</t>
  </si>
  <si>
    <t>create date:2010/11/26 | first author:Someya S</t>
  </si>
  <si>
    <t>Blocking dopamine D2 receptors by haloperidol curtails the beneficial impact of calorie restriction on the metabolic phenotype of high-fat diet induced obese mice.</t>
  </si>
  <si>
    <t>/pubmed/21062378</t>
  </si>
  <si>
    <t>create date:2010/11/11 | first author:de Leeuw van Weenen JE</t>
  </si>
  <si>
    <t>C57Bl ⁄ 6J</t>
  </si>
  <si>
    <t>Type 2 diabetes in mice induces hepatic overexpression of sulfatase 2, a novel factor that suppresses uptake of remnant lipoproteins.</t>
  </si>
  <si>
    <t>/pubmed/21049473</t>
  </si>
  <si>
    <t>create date:2010/11/05 | first author:Chen K</t>
  </si>
  <si>
    <t>Leprdb/db &amp; WT</t>
  </si>
  <si>
    <t>Life-long caloric restriction elicits pronounced protection of the aged myocardium: a role for AMPK.</t>
  </si>
  <si>
    <t>/pubmed/20934448</t>
  </si>
  <si>
    <t>create date:2010/10/12 | first author:Edwards AG</t>
  </si>
  <si>
    <t>Caloric restriction does not alter effects of aging in cardiac side population cells.</t>
  </si>
  <si>
    <t>/pubmed/20922487</t>
  </si>
  <si>
    <t>create date:2010/10/06 | first author:Mulligan JD</t>
  </si>
  <si>
    <t>Caloric restriction increases free radicals and inducible nitric oxide synthase expression in mice infected with Salmonella Typhimurium.</t>
  </si>
  <si>
    <t>/pubmed/20883207</t>
  </si>
  <si>
    <t>create date:2010/10/05 | first author:Trujillo-Ferrara J</t>
  </si>
  <si>
    <t>Development of a bioassay to screen for chemicals mimicking the anti-aging effects of calorie restriction.</t>
  </si>
  <si>
    <t>/pubmed/20846506</t>
  </si>
  <si>
    <t>create date:2010/09/18 | first author:Chiba T</t>
  </si>
  <si>
    <t>Adult-onset, short-term dietary restriction reduces cell senescence in mice.</t>
  </si>
  <si>
    <t>/pubmed/20844316</t>
  </si>
  <si>
    <t>create date:2010/09/17 | first author:Wang C</t>
  </si>
  <si>
    <t>Caloric restriction and aging but not overexpression of SOD1 affect hippocampal volumes in mice.</t>
  </si>
  <si>
    <t>/pubmed/20728464</t>
  </si>
  <si>
    <t>create date:2010/08/24 | first author:Rutten BP</t>
  </si>
  <si>
    <t>SOD1 overexpresison &amp; WT</t>
  </si>
  <si>
    <t>The fat-1 transgene in mice increases antioxidant potential, reduces pro-inflammatory cytokine levels, and enhances PPAR-gamma and SIRT-1 expression on a calorie restricted diet.</t>
  </si>
  <si>
    <t>/pubmed/20716918</t>
  </si>
  <si>
    <t>create date:2010/08/19 | first author:Rahman M</t>
  </si>
  <si>
    <t>Fat-1</t>
  </si>
  <si>
    <t>Attenuation of age-related changes in mouse neuromuscular synapses by caloric restriction and exercise.</t>
  </si>
  <si>
    <t>/pubmed/20679195</t>
  </si>
  <si>
    <t>create date:2010/08/04 | first author:Valdez G</t>
  </si>
  <si>
    <t>Thy1-XFP</t>
  </si>
  <si>
    <t>Preoperative dietary restriction reduces hepatic tumor load by reduced E-selectin-mediated adhesion in mice.</t>
  </si>
  <si>
    <t>/pubmed/20672315</t>
  </si>
  <si>
    <t>create date:2010/07/31 | first author:van Ginhoven TM</t>
  </si>
  <si>
    <t>Calorie restriction as an anti-invasive therapy for malignant brain cancer in the VM mouse.</t>
  </si>
  <si>
    <t>/pubmed/20664705</t>
  </si>
  <si>
    <t>create date:2010/07/29 | first author:Shelton LM</t>
  </si>
  <si>
    <t>VM/Dk</t>
  </si>
  <si>
    <t>Caloric restriction attenuates the age-associated increase of adipose-derived stem cells but further reduces their proliferative capacity.</t>
  </si>
  <si>
    <t>/pubmed/20628827</t>
  </si>
  <si>
    <t>create date:2010/07/16 | first author:Schmuck EG</t>
  </si>
  <si>
    <t>Short-term re-feeding of previously energy-restricted C57BL/6 male mice restores body weight and body fat and attenuates the decline in natural killer cell function after primary influenza infection.</t>
  </si>
  <si>
    <t>/pubmed/20534876</t>
  </si>
  <si>
    <t>create date:2010/06/11 | first author:Clinthorne JF</t>
  </si>
  <si>
    <t>Caloric restriction reverses high-fat diet-induced endothelial dysfunction and vascular superoxide production in C57Bl/6 mice.</t>
  </si>
  <si>
    <t>/pubmed/20512454</t>
  </si>
  <si>
    <t>create date:2010/06/01 | first author:Ketonen J</t>
  </si>
  <si>
    <t>Seizure tests distinguish intermittent fasting from the ketogenic diet.</t>
  </si>
  <si>
    <t>/pubmed/20477852</t>
  </si>
  <si>
    <t>create date:2010/05/19 | first author:Hartman AL</t>
  </si>
  <si>
    <t>Glutamine targeting inhibits systemic metastasis in the VM-M3 murine tumor model.</t>
  </si>
  <si>
    <t>/pubmed/20473919</t>
  </si>
  <si>
    <t>create date:2010/05/18 | first author:Shelton LM</t>
  </si>
  <si>
    <t>VM</t>
  </si>
  <si>
    <t>Calorie restriction enhances cell adaptation to hypoxia through Sirt1-dependent mitochondrial autophagy in mouse aged kidney.</t>
  </si>
  <si>
    <t>/pubmed/20335657</t>
  </si>
  <si>
    <t>create date:2010/03/26 | first author:Kume S</t>
  </si>
  <si>
    <t>C57BL/6, SV129</t>
  </si>
  <si>
    <t>Sirt1+/-</t>
  </si>
  <si>
    <t>Dietary energy restriction, in part through glucocorticoid hormones, mediates the impact of 12-O-tetradecanoylphorbol-13-acetate on jun D and fra-1 in Sencar mouse epidermis.</t>
  </si>
  <si>
    <t>/pubmed/20232358</t>
  </si>
  <si>
    <t>create date:2010/03/17 | first author:Przybyszewski J</t>
  </si>
  <si>
    <t>Ghrelin O-acyltransferase (GOAT) is essential for growth hormone-mediated survival of calorie-restricted mice.</t>
  </si>
  <si>
    <t>/pubmed/20231469</t>
  </si>
  <si>
    <t>create date:2010/03/17 | first author:Zhao TJ</t>
  </si>
  <si>
    <t>Caloric restriction leads to high marrow adiposity and low bone mass in growing mice.</t>
  </si>
  <si>
    <t>/pubmed/20229598</t>
  </si>
  <si>
    <t>create date:2010/03/17 | first author:Devlin MJ</t>
  </si>
  <si>
    <t>FoxO1 is involved in the antineoplastic effect of calorie restriction.</t>
  </si>
  <si>
    <t>/pubmed/20222901</t>
  </si>
  <si>
    <t>create date:2010/03/13 | first author:Yamaza H</t>
  </si>
  <si>
    <t>FoxO1_HT</t>
  </si>
  <si>
    <t>Macrophage migration inhibitory factor-knockout mice are long lived and respond to caloric restriction.</t>
  </si>
  <si>
    <t>/pubmed/20219983</t>
  </si>
  <si>
    <t>create date:2010/03/12 | first author:Harper JM</t>
  </si>
  <si>
    <t>C57BL/6J x 129/SvJ</t>
  </si>
  <si>
    <t>MIF-KO</t>
  </si>
  <si>
    <t>Absence of uncoupling protein-3 leads to greater activation of an adenine nucleotide translocase-mediated proton conductance in skeletal muscle mitochondria from calorie restricted mice.</t>
  </si>
  <si>
    <t>/pubmed/20206124</t>
  </si>
  <si>
    <t>create date:2010/03/09 | first author:Bevilacqua L</t>
  </si>
  <si>
    <t>Ucp3-KO</t>
  </si>
  <si>
    <t>Dietary energy availability affects primary and metastatic breast cancer and metformin efficacy.</t>
  </si>
  <si>
    <t>/pubmed/20204498</t>
  </si>
  <si>
    <t>create date:2010/03/06 | first author:Phoenix KN</t>
  </si>
  <si>
    <t>Caloric restriction shortens lifespan through an increase in lipid peroxidation, inflammation and apoptosis in the G93A mouse, an animal model of ALS.</t>
  </si>
  <si>
    <t>/pubmed/20195368</t>
  </si>
  <si>
    <t>create date:2010/03/03 | first author:Patel BP</t>
  </si>
  <si>
    <t>B6SJL</t>
  </si>
  <si>
    <t>SOD1-/-</t>
  </si>
  <si>
    <t>Diet and exercise signals regulate SIRT3 and activate AMPK and PGC-1alpha in skeletal muscle.</t>
  </si>
  <si>
    <t>/pubmed/20157566</t>
  </si>
  <si>
    <t>create date:2010/02/17 | first author:Palacios OM</t>
  </si>
  <si>
    <t>Short-term calorie restriction reverses vascular endothelial dysfunction in old mice by increasing nitric oxide and reducing oxidative stress.</t>
  </si>
  <si>
    <t>/pubmed/20121721</t>
  </si>
  <si>
    <t>create date:2010/02/04 | first author:Rippe C</t>
  </si>
  <si>
    <t>The impact of acute caloric restriction on the metabolic phenotype in male C57BL/6 and DBA/2 mice.</t>
  </si>
  <si>
    <t>/pubmed/20064544</t>
  </si>
  <si>
    <t>create date:2010/01/13 | first author:Hempenstall S</t>
  </si>
  <si>
    <t>C57BL/6, DBA/2</t>
  </si>
  <si>
    <t>SIRT1 suppresses activator protein-1 transcriptional activity and cyclooxygenase-2 expression in macrophages.</t>
  </si>
  <si>
    <t>/pubmed/20042607</t>
  </si>
  <si>
    <t>create date:2010/01/01 | first author:Zhang R</t>
  </si>
  <si>
    <t>Neuronal SIRT1 regulates endocrine and behavioral responses to calorie restriction.</t>
  </si>
  <si>
    <t>/pubmed/20008932</t>
  </si>
  <si>
    <t>create date:2009/12/17 | first author:Cohen DE</t>
  </si>
  <si>
    <t>male mice were analyzed except where otherwise noted, but similar phenotypes were observed in both genders (data not shown), BSKO &amp; WT</t>
  </si>
  <si>
    <t>Immune deviation and alleviation of allergic reactions in mice subjected to dietary restriction.</t>
  </si>
  <si>
    <t>/pubmed/19966458</t>
  </si>
  <si>
    <t>create date:2009/12/08 | first author:Yamazaki K</t>
  </si>
  <si>
    <t>C57BL/6, DBA/1, BALB/c</t>
  </si>
  <si>
    <t>Modulation of type I iodothyronine 5'-deiodinase activity in white adipose tissue by nutrition: possible involvement of leptin.</t>
  </si>
  <si>
    <t>/pubmed/19929143</t>
  </si>
  <si>
    <t>create date:2009/11/26 | first author:Macek Jílková Z</t>
  </si>
  <si>
    <t>Calorie restriction increases fatty acid synthesis and whole body fat oxidation rates.</t>
  </si>
  <si>
    <t>/pubmed/19887594</t>
  </si>
  <si>
    <t>create date:2009/11/06 | first author:Bruss MD</t>
  </si>
  <si>
    <t>Short-term dietary restriction and fasting precondition against ischemia reperfusion injury in mice.</t>
  </si>
  <si>
    <t>/pubmed/19878145</t>
  </si>
  <si>
    <t>create date:2009/11/03 | first author:Mitchell JR</t>
  </si>
  <si>
    <t>Genetic variation in the murine lifespan response to dietary restriction: from life extension to life shortening.</t>
  </si>
  <si>
    <t>/pubmed/19878144</t>
  </si>
  <si>
    <t>create date:2009/11/03 | first author:Liao CY</t>
  </si>
  <si>
    <t xml:space="preserve">41strains </t>
  </si>
  <si>
    <t>39strains</t>
  </si>
  <si>
    <t>Caloric restriction alleviates abnormal locomotor activity and dopamine levels in the brain of the methionine sulfoxide reductase A knockout mouse.</t>
  </si>
  <si>
    <t>/pubmed/19854239</t>
  </si>
  <si>
    <t>create date:2009/10/27 | first author:Oien DB</t>
  </si>
  <si>
    <t>MsrA-/- &amp; WT</t>
  </si>
  <si>
    <t>Leptin is essential in maintaining normal vascular compliance independent of body weight.</t>
  </si>
  <si>
    <t>/pubmed/19806156</t>
  </si>
  <si>
    <t>create date:2009/10/07 | first author:Sikka G</t>
  </si>
  <si>
    <t>Mild calorie restriction induces fat accumulation in female C57BL/6J mice.</t>
  </si>
  <si>
    <t>/pubmed/19798071</t>
  </si>
  <si>
    <t>create date:2009/10/03 | first author:Li X</t>
  </si>
  <si>
    <t>Regulation of selenoproteins and methionine sulfoxide reductases A and B1 by age, calorie restriction, and dietary selenium in mice.</t>
  </si>
  <si>
    <t>/pubmed/19769460</t>
  </si>
  <si>
    <t>create date:2009/09/23 | first author:Novoselov SV</t>
  </si>
  <si>
    <t>Changes in behavior and gene expression induced by caloric restriction in C57BL/6 mice.</t>
  </si>
  <si>
    <t>/pubmed/19737990</t>
  </si>
  <si>
    <t>create date:2009/09/10 | first author:Yamamoto Y</t>
  </si>
  <si>
    <t>Caloric restriction attenuates amyloid deposition in middle-aged dtg APP/PS1 mice.</t>
  </si>
  <si>
    <t>/pubmed/19699265</t>
  </si>
  <si>
    <t>create date:2009/08/25 | first author:Mouton PR</t>
  </si>
  <si>
    <t>C57BL/6 &amp; C3He/J</t>
  </si>
  <si>
    <t>APPswe/ PS1_E9</t>
  </si>
  <si>
    <t>Serum insulin-like growth factor-I and mammary tumor development in ad libitum-fed, chronic calorie-restricted, and intermittent calorie-restricted MMTV-TGF-alpha mice.</t>
  </si>
  <si>
    <t>/pubmed/19654106</t>
  </si>
  <si>
    <t>create date:2009/08/06 | first author:Rogozina OP</t>
  </si>
  <si>
    <t>Inhibition of thymic adipogenesis by caloric restriction is coupled with reduction in age-related thymic involution.</t>
  </si>
  <si>
    <t>/pubmed/19648267</t>
  </si>
  <si>
    <t>create date:2009/08/04 | first author:Yang H</t>
  </si>
  <si>
    <t>C57B6L/J</t>
  </si>
  <si>
    <t>Systematic gene expression profile of hypothalamus in calorie-restricted mice implicates the involvement of mTOR signaling in neuroprotective activity.</t>
  </si>
  <si>
    <t>/pubmed/19647013</t>
  </si>
  <si>
    <t>create date:2009/08/04 | first author:Wu P</t>
  </si>
  <si>
    <t>Cutaneous morphometric parameters of young FVB/N mice sustained in aged mice and in calorically restricted transgenic alphaMUPA mice.</t>
  </si>
  <si>
    <t>/pubmed/19595264</t>
  </si>
  <si>
    <t>create date:2009/07/15 | first author:Matanis E</t>
  </si>
  <si>
    <t>_MUPA &amp; WT</t>
  </si>
  <si>
    <t>Calorie restriction alters mitochondrial protein acetylation.</t>
  </si>
  <si>
    <t>/pubmed/19594485</t>
  </si>
  <si>
    <t>create date:2009/07/15 | first author:Schwer B</t>
  </si>
  <si>
    <t>Gene expression profiling of aging in multiple mouse strains: identification of aging biomarkers and impact of dietary antioxidants.</t>
  </si>
  <si>
    <t>/pubmed/19555370</t>
  </si>
  <si>
    <t>create date:2009/06/27 | first author:Park SK</t>
  </si>
  <si>
    <t>C57BL/6NHsd</t>
  </si>
  <si>
    <t>Overexpression of FOXO1 in skeletal muscle does not alter longevity in mice.</t>
  </si>
  <si>
    <t>/pubmed/19426753</t>
  </si>
  <si>
    <t>create date:2009/05/12 | first author:Chiba T</t>
  </si>
  <si>
    <t>Foxo1 pverexpression &amp; WT</t>
  </si>
  <si>
    <t>Short-term calorie restriction in male mice feminizes gene expression and alters key regulators of conserved aging regulatory pathways.</t>
  </si>
  <si>
    <t>/pubmed/19370158</t>
  </si>
  <si>
    <t>create date:2009/04/17 | first author:Estep PW 3rd</t>
  </si>
  <si>
    <t>Insulin sensitivity as a key mediator of growth hormone actions on longevity.</t>
  </si>
  <si>
    <t>/pubmed/19304940</t>
  </si>
  <si>
    <t>create date:2009/03/24 | first author:Masternak MM</t>
  </si>
  <si>
    <t>Ames dwarf</t>
  </si>
  <si>
    <t>Axin expression in thymic stromal cells contributes to an age-related increase in thymic adiposity and is associated with reduced thymopoiesis independently of ghrelin signaling.</t>
  </si>
  <si>
    <t>/pubmed/19299626</t>
  </si>
  <si>
    <t>create date:2009/03/21 | first author:Yang H</t>
  </si>
  <si>
    <t>C57/B6</t>
  </si>
  <si>
    <t>Voluntary exercise and caloric restriction enhance hippocampal dendritic spine density and BDNF levels in diabetic mice.</t>
  </si>
  <si>
    <t>/pubmed/19280661</t>
  </si>
  <si>
    <t>create date:2009/03/13 | first author:Stranahan AM</t>
  </si>
  <si>
    <t>Tumours with PI3K activation are resistant to dietary restriction.</t>
  </si>
  <si>
    <t>/pubmed/19279572</t>
  </si>
  <si>
    <t>create date:2009/03/13 | first author:Kalaany NY</t>
  </si>
  <si>
    <t>NOD/SCID</t>
  </si>
  <si>
    <t>Females for breast cancer, males for all other</t>
  </si>
  <si>
    <t>Effect of ultraviolet B radiation on activator protein 1 constituent proteins and modulation by dietary energy restriction in SKH-1 mouse skin.</t>
  </si>
  <si>
    <t>/pubmed/19263438</t>
  </si>
  <si>
    <t>create date:2009/03/06 | first author:Hopper BD</t>
  </si>
  <si>
    <t>SKH-1</t>
  </si>
  <si>
    <t>Downregulation of Grb2 contributes to the insulin-sensitizing effect of calorie restriction.</t>
  </si>
  <si>
    <t>/pubmed/19240254</t>
  </si>
  <si>
    <t>create date:2009/02/26 | first author:Liu X</t>
  </si>
  <si>
    <t>Grb-/- &amp; WT</t>
  </si>
  <si>
    <t>Disruption of growth hormone receptor prevents calorie restriction from improving insulin action and longevity.</t>
  </si>
  <si>
    <t>/pubmed/19234595</t>
  </si>
  <si>
    <t>create date:2009/02/24 | first author:Bonkowski MS</t>
  </si>
  <si>
    <t>Technetium-99m-GSA clearance in mice under long-term dietary restriction.</t>
  </si>
  <si>
    <t>/pubmed/19225934</t>
  </si>
  <si>
    <t>create date:2009/02/20 | first author:Kouda K</t>
  </si>
  <si>
    <t>Diabetic kidney lesions of GIPRdn transgenic mice: podocyte hypertrophy and thickening of the GBM precede glomerular hypertrophy and glomerulosclerosis.</t>
  </si>
  <si>
    <t>/pubmed/19211686</t>
  </si>
  <si>
    <t>create date:2009/02/13 | first author:Herbach N</t>
  </si>
  <si>
    <t>GIPRdn</t>
  </si>
  <si>
    <t>Improvements in body fat distribution and circulating adiponectin by alternate-day fasting versus calorie restriction.</t>
  </si>
  <si>
    <t>/pubmed/19195863</t>
  </si>
  <si>
    <t>create date:2009/02/07 | first author:Varady KA</t>
  </si>
  <si>
    <t>Requirement of Bardet-Biedl syndrome proteins for leptin receptor signaling.</t>
  </si>
  <si>
    <t>/pubmed/19150989</t>
  </si>
  <si>
    <t>create date:2009/01/20 | first author:Seo S</t>
  </si>
  <si>
    <t>Effects of different levels of food restriction on passive-avoidance memory and the expression of synapsin I in young mice.</t>
  </si>
  <si>
    <t>/pubmed/19125380</t>
  </si>
  <si>
    <t>create date:2009/01/07 | first author:Deng L</t>
  </si>
  <si>
    <t>Kunming</t>
  </si>
  <si>
    <t>Regulation of forkhead transcription factor FoxO3a contributes to calorie restriction-induced prevention of Alzheimer's disease-type amyloid neuropathology and spatial memory deterioration.</t>
  </si>
  <si>
    <t>/pubmed/19076455</t>
  </si>
  <si>
    <t>create date:2008/12/17 | first author:Qin W</t>
  </si>
  <si>
    <t>Swiss Webster X C57B6/DBA2</t>
  </si>
  <si>
    <t>Resveratrol treatment in mice does not elicit the bradycardia and hypothermia associated with calorie restriction.</t>
  </si>
  <si>
    <t>/pubmed/19056839</t>
  </si>
  <si>
    <t>create date:2008/12/06 | first author:Mayers JR</t>
  </si>
  <si>
    <t>Akt-dependent proapoptotic effects of dietary restriction on late-stage management of a phosphatase and tensin homologue/tuberous sclerosis complex 2-deficient mouse astrocytoma.</t>
  </si>
  <si>
    <t>/pubmed/19047102</t>
  </si>
  <si>
    <t>create date:2008/12/03 | first author:Marsh J</t>
  </si>
  <si>
    <t>Effects of short-term mild calorie restriction diet and renutrition with ruminant milks on leptin levels and other metabolic parameters in mice.</t>
  </si>
  <si>
    <t>/pubmed/19036563</t>
  </si>
  <si>
    <t>create date:2008/11/28 | first author:Gauffin Cano MP</t>
  </si>
  <si>
    <t>Caloric restriction stimulates revascularization in response to ischemia via adiponectin-mediated activation of endothelial nitric-oxide synthase.</t>
  </si>
  <si>
    <t>/pubmed/18990685</t>
  </si>
  <si>
    <t>create date:2008/11/08 | first author:Kondo M</t>
  </si>
  <si>
    <t>eNOS-KO, APN-KO, WT</t>
  </si>
  <si>
    <t>Dietary manipulation of mouse metabolism.</t>
  </si>
  <si>
    <t>/pubmed/18972384</t>
  </si>
  <si>
    <t>create date:2008/10/31 | first author:Feige JN</t>
  </si>
  <si>
    <t>Caloric restriction counteracts age-related changes in the activities of sorbitol metabolizing enzymes from mouse liver.</t>
  </si>
  <si>
    <t>/pubmed/18953666</t>
  </si>
  <si>
    <t>create date:2008/10/28 | first author:Hagopian K</t>
  </si>
  <si>
    <t>Characterization of survival and phenotype throughout the life span in UCP2/UCP3 genetically altered mice.</t>
  </si>
  <si>
    <t>/pubmed/18854208</t>
  </si>
  <si>
    <t>create date:2008/10/16 | first author:McDonald RB</t>
  </si>
  <si>
    <t>overexpress UCP2/3, UCP3KO &amp; WT</t>
  </si>
  <si>
    <t>Effect of aging, caloric restriction, and uncoupling protein 3 (UCP3) on mitochondrial proton leak in mice.</t>
  </si>
  <si>
    <t>/pubmed/18852040</t>
  </si>
  <si>
    <t>create date:2008/10/15 | first author:Asami DK</t>
  </si>
  <si>
    <t>The role of calorie restriction and SIRT1 in prion-mediated neurodegeneration.</t>
  </si>
  <si>
    <t>/pubmed/18799131</t>
  </si>
  <si>
    <t>create date:2008/09/19 | first author:Chen D</t>
  </si>
  <si>
    <t>CD1 x 129/Sv, C57Bl/6</t>
  </si>
  <si>
    <t>Sirt1-/- &amp; WT</t>
  </si>
  <si>
    <t>Insulin signaling cascade in the hearts of long-lived growth hormone receptor knockout mice: effects of calorie restriction.</t>
  </si>
  <si>
    <t>/pubmed/18772466</t>
  </si>
  <si>
    <t>create date:2008/09/06 | first author:Giani JF</t>
  </si>
  <si>
    <t>Delayed and accelerated aging share common longevity assurance mechanisms.</t>
  </si>
  <si>
    <t>/pubmed/18704162</t>
  </si>
  <si>
    <t>create date:2008/08/16 | first author:Schumacher B</t>
  </si>
  <si>
    <t>FVB_C57BL/6J, C57BL/6J</t>
  </si>
  <si>
    <t>Csbm/m, Xpa-/-, Csbm/m;Xpa-/-, Ercc1-/-, Ercc1-/_-7</t>
  </si>
  <si>
    <t>Endothelium-specific overexpression of class III deacetylase SIRT1 decreases atherosclerosis in apolipoprotein E-deficient mice.</t>
  </si>
  <si>
    <t>/pubmed/18689793</t>
  </si>
  <si>
    <t>create date:2008/08/12 | first author:Zhang QJ</t>
  </si>
  <si>
    <t>SIRT1-Tg/apoE-/-</t>
  </si>
  <si>
    <t>Short-term consumption of a resveratrol-containing nutraceutical mixture mimics gene expression of long-term caloric restriction in mouse heart.</t>
  </si>
  <si>
    <t>/pubmed/18657603</t>
  </si>
  <si>
    <t>create date:2008/07/29 | first author:Barger JL</t>
  </si>
  <si>
    <t>Oral glycotoxins determine the effects of calorie restriction on oxidant stress, age-related diseases, and lifespan.</t>
  </si>
  <si>
    <t>/pubmed/18599606</t>
  </si>
  <si>
    <t>create date:2008/07/05 | first author:Cai W</t>
  </si>
  <si>
    <t>Effect of every other day feeding on mitochondrial free radical production and oxidative stress in mouse liver.</t>
  </si>
  <si>
    <t>/pubmed/18593280</t>
  </si>
  <si>
    <t>create date:2008/07/03 | first author:Caro P</t>
  </si>
  <si>
    <t>Sirtuin-mediated deacetylation pathway stabilizes Werner syndrome protein.</t>
  </si>
  <si>
    <t>/pubmed/18588880</t>
  </si>
  <si>
    <t>create date:2008/07/01 | first author:Kahyo T</t>
  </si>
  <si>
    <t>Sirt1 _/_</t>
  </si>
  <si>
    <t>Regulatory mechanism governing the diurnal rhythm of intestinal H+/peptide cotransporter 1 (PEPT1).</t>
  </si>
  <si>
    <t>/pubmed/18583459</t>
  </si>
  <si>
    <t>create date:2008/06/28 | first author:Saito H</t>
  </si>
  <si>
    <t>PPAR-_-/-</t>
  </si>
  <si>
    <t>Effect of Ames dwarfism and caloric restriction on spontaneous DNA mutation frequency in different mouse tissues.</t>
  </si>
  <si>
    <t>/pubmed/18565572</t>
  </si>
  <si>
    <t>create date:2008/06/21 | first author:Garcia AM</t>
  </si>
  <si>
    <t>The orexigenic hormone ghrelin defends against depressive symptoms of chronic stress.</t>
  </si>
  <si>
    <t>/pubmed/18552842</t>
  </si>
  <si>
    <t>create date:2008/06/17 | first author:Lutter M</t>
  </si>
  <si>
    <t>GHSR-/- &amp; WT</t>
  </si>
  <si>
    <t>Tissue-specific regulation of SIRT1 by calorie restriction.</t>
  </si>
  <si>
    <t>/pubmed/18550784</t>
  </si>
  <si>
    <t>create date:2008/06/14 | first author:Chen D</t>
  </si>
  <si>
    <t>Liver-specific Sirt1-/- &amp; WT</t>
  </si>
  <si>
    <t>A low dose of dietary resveratrol partially mimics caloric restriction and retards aging parameters in mice.</t>
  </si>
  <si>
    <t>/pubmed/18523577</t>
  </si>
  <si>
    <t>create date:2008/06/05 | first author:Barger JL</t>
  </si>
  <si>
    <t>C57BL/6_C3H/He</t>
  </si>
  <si>
    <t>Effects of aging and calorie restriction on the global gene expression profiles of mouse testis and ovary.</t>
  </si>
  <si>
    <t>/pubmed/18522719</t>
  </si>
  <si>
    <t>create date:2008/06/05 | first author:Sharov AA</t>
  </si>
  <si>
    <t>Effect of severe calorie restriction on the lung in two strains of mice.</t>
  </si>
  <si>
    <t>/pubmed/18515406</t>
  </si>
  <si>
    <t>create date:2008/06/03 | first author:Bishai JM</t>
  </si>
  <si>
    <t>C57BL/6, C3H/HeJ</t>
  </si>
  <si>
    <t>Differential effects of energy stress on AMPK phosphorylation and apoptosis in experimental brain tumor and normal brain.</t>
  </si>
  <si>
    <t>/pubmed/18474106</t>
  </si>
  <si>
    <t>create date:2008/05/14 | first author:Mukherjee P</t>
  </si>
  <si>
    <t>Differential expression of hypothalamic CART mRNA in response to body weight change following different dietary interventions.</t>
  </si>
  <si>
    <t>/pubmed/18455834</t>
  </si>
  <si>
    <t>create date:2008/05/06 | first author:Yu Y</t>
  </si>
  <si>
    <t>Low-carbohydrate diet versus caloric restriction: effects on weight loss, hormones, and colon tumor growth in obese mice.</t>
  </si>
  <si>
    <t>/pubmed/18444137</t>
  </si>
  <si>
    <t>create date:2008/04/30 | first author:Wheatley KE</t>
  </si>
  <si>
    <t>Caloric restriction decreases cortical bone mass but spares trabecular bone in the mouse skeleton: implications for the regulation of bone mass by body weight.</t>
  </si>
  <si>
    <t>/pubmed/18435579</t>
  </si>
  <si>
    <t>create date:2008/04/26 | first author:Hamrick MW</t>
  </si>
  <si>
    <t>Enzymes of glycerol and glyceraldehyde metabolism in mouse liver: effects of caloric restriction and age on activities.</t>
  </si>
  <si>
    <t>/pubmed/18429748</t>
  </si>
  <si>
    <t>create date:2008/04/24 | first author:Hagopian K</t>
  </si>
  <si>
    <t>Effects of a novel Y5 antagonist in obese mice: combination with food restriction or sibutramine.</t>
  </si>
  <si>
    <t>/pubmed/18421274</t>
  </si>
  <si>
    <t>create date:2008/04/19 | first author:Mashiko S</t>
  </si>
  <si>
    <t>Npy5r-/-</t>
  </si>
  <si>
    <t>Egr-1 and Hipk2 are required for the TrkA to p75(NTR) switch that occurs downstream of IGF1-R.</t>
  </si>
  <si>
    <t>/pubmed/18378044</t>
  </si>
  <si>
    <t>create date:2008/04/02 | first author:Li H</t>
  </si>
  <si>
    <t>Orexin signaling mediates the antidepressant-like effect of calorie restriction.</t>
  </si>
  <si>
    <t>/pubmed/18354010</t>
  </si>
  <si>
    <t>create date:2008/03/21 | first author:Lutter M</t>
  </si>
  <si>
    <t>Entrainment of temperature and activity rhythms to restricted feeding in orexin knock out mice.</t>
  </si>
  <si>
    <t>/pubmed/18343358</t>
  </si>
  <si>
    <t>create date:2008/03/18 | first author:Kaur S</t>
  </si>
  <si>
    <t>Different types of nutritional deficiencies affect different domains of spatial memory function checked in a radial arm maze.</t>
  </si>
  <si>
    <t>/pubmed/18329816</t>
  </si>
  <si>
    <t>create date:2008/03/11 | first author:Ranade SC</t>
  </si>
  <si>
    <t>Effect of exercise and calorie restriction on biomarkers of aging in mice.</t>
  </si>
  <si>
    <t>/pubmed/18321952</t>
  </si>
  <si>
    <t>create date:2008/03/07 | first author:Huffman DM</t>
  </si>
  <si>
    <t>Manipulation of caloric content but not diet composition, attenuates the deficit in learning and memory of senescence-accelerated mouse strain P8.</t>
  </si>
  <si>
    <t>/pubmed/18316167</t>
  </si>
  <si>
    <t>create date:2008/03/05 | first author:Komatsu T</t>
  </si>
  <si>
    <t>AKR/J</t>
  </si>
  <si>
    <t>SAMP8/Ta</t>
  </si>
  <si>
    <t>Calorie restriction alters physical performance but not cognition in two models of altered neuroendocrine signaling.</t>
  </si>
  <si>
    <t>/pubmed/18291538</t>
  </si>
  <si>
    <t>create date:2008/02/23 | first author:Minor RK</t>
  </si>
  <si>
    <t>129S1/SvImJ, C57BL/6J</t>
  </si>
  <si>
    <t>Nrf2 mediates cancer protection but not prolongevity induced by caloric restriction.</t>
  </si>
  <si>
    <t>/pubmed/18287083</t>
  </si>
  <si>
    <t>create date:2008/02/22 | first author:Pearson KJ</t>
  </si>
  <si>
    <t>Nrf2-/-</t>
  </si>
  <si>
    <t>Vagal tone dominates autonomic control of mouse heart rate at thermoneutrality.</t>
  </si>
  <si>
    <t>/pubmed/18245567</t>
  </si>
  <si>
    <t>create date:2008/02/05 | first author:Swoap SJ</t>
  </si>
  <si>
    <t>M2R-/-</t>
  </si>
  <si>
    <t>Modified alternate-day fasting regimens reduce cell proliferation rates to a similar extent as daily calorie restriction in mice.</t>
  </si>
  <si>
    <t>/pubmed/18184721</t>
  </si>
  <si>
    <t>create date:2008/01/11 | first author:Varady KA</t>
  </si>
  <si>
    <t>Downregulation of plasma insulin levels and hepatic PPARgamma expression during the first week of caloric restriction in mice.</t>
  </si>
  <si>
    <t>/pubmed/18053669</t>
  </si>
  <si>
    <t>create date:2007/12/07 | first author:Mulligan JD</t>
  </si>
  <si>
    <t>Dynamic regulation of PGC-1alpha localization and turnover implicates mitochondrial adaptation in calorie restriction and the stress response.</t>
  </si>
  <si>
    <t>/pubmed/18031569</t>
  </si>
  <si>
    <t>create date:2007/11/23 | first author:Anderson RM</t>
  </si>
  <si>
    <t>C57B16</t>
  </si>
  <si>
    <t>Characterization of adult ghrelin and ghrelin receptor knockout mice under positive and negative energy balance.</t>
  </si>
  <si>
    <t>/pubmed/18006636</t>
  </si>
  <si>
    <t>create date:2007/11/17 | first author:Sun Y</t>
  </si>
  <si>
    <t>ghrelin-/-, Ghsr-/-, &amp; WT</t>
  </si>
  <si>
    <t>Forebrain oscillators ticking with different clock hands.</t>
  </si>
  <si>
    <t>/pubmed/17996461</t>
  </si>
  <si>
    <t>create date:2007/11/13 | first author:Feillet CA</t>
  </si>
  <si>
    <t>C57BL/6_129SvEvBrd, CH3</t>
  </si>
  <si>
    <t>Per1-/-, Per2Brdm1, &amp; WT</t>
  </si>
  <si>
    <t>Life-long caloric restriction reveals biphasic and dimorphic effects on bone metabolism in rodents.</t>
  </si>
  <si>
    <t>/pubmed/17991723</t>
  </si>
  <si>
    <t>create date:2007/11/10 | first author:Tatsumi S</t>
  </si>
  <si>
    <t>Hunger does not diminish over time in mice under protracted caloric restriction.</t>
  </si>
  <si>
    <t>/pubmed/17990972</t>
  </si>
  <si>
    <t>create date:2007/11/10 | first author:Hambly C</t>
  </si>
  <si>
    <t>Chronic calorie restriction increases susceptibility of laboratory mice (Mus musculus) to a primary intestinal parasite infection.</t>
  </si>
  <si>
    <t>/pubmed/17973970</t>
  </si>
  <si>
    <t>create date:2007/11/02 | first author:Kristan DM</t>
  </si>
  <si>
    <t>Inhibition of retinoic acid-induced skin irritation in calorie-restricted mice.</t>
  </si>
  <si>
    <t>/pubmed/17968574</t>
  </si>
  <si>
    <t>create date:2007/10/31 | first author:Varani J</t>
  </si>
  <si>
    <t>Late onset of dietary restriction reverses age-related decline of malate-aspartate shuttle enzymes in the liver and kidney of mice.</t>
  </si>
  <si>
    <t>/pubmed/17932783</t>
  </si>
  <si>
    <t>create date:2007/10/13 | first author:Goyary D</t>
  </si>
  <si>
    <t>Plasma glucose and the action of calorie restriction on aging.</t>
  </si>
  <si>
    <t>/pubmed/17921417</t>
  </si>
  <si>
    <t>create date:2007/10/09 | first author:McCarter R</t>
  </si>
  <si>
    <t>hGLUT4 &amp; WT</t>
  </si>
  <si>
    <t>Caloric restriction increases learning consolidation and facilitates synaptic plasticity through mechanisms dependent on NR2B subunits of the NMDA receptor.</t>
  </si>
  <si>
    <t>/pubmed/17881524</t>
  </si>
  <si>
    <t>create date:2007/09/21 | first author:Fontán-Lozano A</t>
  </si>
  <si>
    <t>Chronic caloric restriction induces forestomach hypertrophy with enhanced ghrelin levels during aging.</t>
  </si>
  <si>
    <t>/pubmed/17875344</t>
  </si>
  <si>
    <t>create date:2007/09/19 | first author:Yang H</t>
  </si>
  <si>
    <t>Effect of long-term caloric restriction on oxygen consumption and body temperature in two different strains of mice.</t>
  </si>
  <si>
    <t>/pubmed/17822741</t>
  </si>
  <si>
    <t>create date:2007/09/08 | first author:Ferguson M</t>
  </si>
  <si>
    <t>DBA/2, C57BL/6</t>
  </si>
  <si>
    <t>Mild calorie restriction does not affect testosterone levels and testicular gene expression in mutant mice.</t>
  </si>
  <si>
    <t>/pubmed/17720951</t>
  </si>
  <si>
    <t>create date:2007/08/28 | first author:Rocha JS</t>
  </si>
  <si>
    <t>GHR-KO &amp; WT; PEPCK-bGH &amp; WT</t>
  </si>
  <si>
    <t>Calorie-restricted mice that gorge show less ability to compensate for reduced energy intake.</t>
  </si>
  <si>
    <t>/pubmed/17706730</t>
  </si>
  <si>
    <t>create date:2007/08/21 | first author:Hambly C</t>
  </si>
  <si>
    <t>Physiological genetics of dietary restriction: uncoupling the body temperature and body weight responses.</t>
  </si>
  <si>
    <t>/pubmed/17686887</t>
  </si>
  <si>
    <t>create date:2007/08/10 | first author:Rikke BA</t>
  </si>
  <si>
    <t>LXS and LSXSS</t>
  </si>
  <si>
    <t>Effects of dietary calorie restriction or exercise on the PI3K and Ras signaling pathways in the skin of mice.</t>
  </si>
  <si>
    <t>/pubmed/17646168</t>
  </si>
  <si>
    <t>create date:2007/07/25 | first author:Xie L</t>
  </si>
  <si>
    <t>Circadian and photic regulation of clock and clock-controlled proteins in the suprachiasmatic nuclei of calorie-restricted mice.</t>
  </si>
  <si>
    <t>/pubmed/17610588</t>
  </si>
  <si>
    <t>create date:2007/07/06 | first author:Mendoza J</t>
  </si>
  <si>
    <t>C3H</t>
  </si>
  <si>
    <t>Effects of modified alternate-day fasting regimens on adipocyte size, triglyceride metabolism, and plasma adiponectin levels in mice.</t>
  </si>
  <si>
    <t>/pubmed/17607017</t>
  </si>
  <si>
    <t>create date:2007/07/04 | first author:Varady KA</t>
  </si>
  <si>
    <t>Carbohydrate versus energy restriction: effects on weight loss, body composition and metabolism.</t>
  </si>
  <si>
    <t>/pubmed/17587795</t>
  </si>
  <si>
    <t>create date:2007/06/26 | first author:Williams EA</t>
  </si>
  <si>
    <t>Hyperphagia-mediated obesity in transgenic mice misexpressing the RNA-editing enzyme ADAR2.</t>
  </si>
  <si>
    <t>/pubmed/17567573</t>
  </si>
  <si>
    <t>create date:2007/06/15 | first author:Singh M</t>
  </si>
  <si>
    <t>C57Bl/6J x DBA2</t>
  </si>
  <si>
    <t>ADAR2b-hGH &amp; WT</t>
  </si>
  <si>
    <t>SIRT2 deacetylates FOXO3a in response to oxidative stress and caloric restriction.</t>
  </si>
  <si>
    <t>/pubmed/17521387</t>
  </si>
  <si>
    <t>create date:2007/05/25 | first author:Wang F</t>
  </si>
  <si>
    <t>Calorie restriction ameliorates neurodegenerative phenotypes in forebrain-specific presenilin-1 and presenilin-2 double knockout mice.</t>
  </si>
  <si>
    <t>/pubmed/17499883</t>
  </si>
  <si>
    <t>create date:2007/05/15 | first author:Wu P</t>
  </si>
  <si>
    <t>B6CBA</t>
  </si>
  <si>
    <t>cDKO &amp; WT</t>
  </si>
  <si>
    <t>Transcriptome analysis of age-, gender- and diet-associated changes in murine thymus.</t>
  </si>
  <si>
    <t>/pubmed/17499630</t>
  </si>
  <si>
    <t>create date:2007/05/15 | first author:Lustig A</t>
  </si>
  <si>
    <t>Dose effects of modified alternate-day fasting regimens on in vivo cell proliferation and plasma insulin-like growth factor-1 in mice.</t>
  </si>
  <si>
    <t>/pubmed/17495119</t>
  </si>
  <si>
    <t>create date:2007/05/15 | first author:Varady KA</t>
  </si>
  <si>
    <t>Exercise improves memory acquisition and retrieval in the Y-maze task: relationship with hippocampal neurogenesis.</t>
  </si>
  <si>
    <t>/pubmed/17469921</t>
  </si>
  <si>
    <t>create date:2007/05/02 | first author:Van der Borght K</t>
  </si>
  <si>
    <t>Sexually dimorphic responses to fat loss after caloric restriction or surgical lipectomy.</t>
  </si>
  <si>
    <t>/pubmed/17426110</t>
  </si>
  <si>
    <t>create date:2007/04/12 | first author:Shi H</t>
  </si>
  <si>
    <t>FVBN</t>
  </si>
  <si>
    <t>Different gene expression of skin tissues between mice with weight controlled by either calorie restriction or physical exercise.</t>
  </si>
  <si>
    <t>/pubmed/17392482</t>
  </si>
  <si>
    <t>create date:2007/03/30 | first author:Lu J</t>
  </si>
  <si>
    <t>Nutritional regulation of adipose tissue apolipoprotein E expression.</t>
  </si>
  <si>
    <t>/pubmed/17389709</t>
  </si>
  <si>
    <t>create date:2007/03/29 | first author:Huang ZH</t>
  </si>
  <si>
    <t>Implications of hemopoietic progenitor cell kinetics and experimental leukemogenesis: Relevance to Gompertzean mortality as possible hematotoxicological endpoint.</t>
  </si>
  <si>
    <t>/pubmed/17379097</t>
  </si>
  <si>
    <t>create date:2007/03/24 | first author:Hirabayashi Y</t>
  </si>
  <si>
    <t>C3H/He &amp; C57BL/6</t>
  </si>
  <si>
    <t>p53-/- &amp; WT</t>
  </si>
  <si>
    <t>Effects of mild calorie restriction on reproduction, plasma parameters and hepatic gene expression in mice with altered GH/IGF-I axis.</t>
  </si>
  <si>
    <t>/pubmed/17376513</t>
  </si>
  <si>
    <t>create date:2007/03/23 | first author:Rocha JS</t>
  </si>
  <si>
    <t>df/df, GHR-KO, PEPCK bGH, &amp; WT</t>
  </si>
  <si>
    <t>Adipocytokines and the regulation of lipid metabolism in growth hormone transgenic and calorie-restricted mice.</t>
  </si>
  <si>
    <t>/pubmed/17347312</t>
  </si>
  <si>
    <t>create date:2007/03/10 | first author:Wang Z</t>
  </si>
  <si>
    <t>C57BL/6 x C3H</t>
  </si>
  <si>
    <t>GH-tg, &amp; WT</t>
  </si>
  <si>
    <t>Intermittent fasting and caloric restriction ameliorate age-related behavioral deficits in the triple-transgenic mouse model of Alzheimer's disease.</t>
  </si>
  <si>
    <t>/pubmed/17306982</t>
  </si>
  <si>
    <t>create date:2007/02/20 | first author:Halagappa VK</t>
  </si>
  <si>
    <t>3xTgAD</t>
  </si>
  <si>
    <t>Effects of caloric restriction and growth hormone resistance on insulin-related intermediates in the skeletal muscle.</t>
  </si>
  <si>
    <t>/pubmed/17301033</t>
  </si>
  <si>
    <t>create date:2007/02/16 | first author:Al-Regaiey KA</t>
  </si>
  <si>
    <t>A high-fat, ketogenic diet induces a unique metabolic state in mice.</t>
  </si>
  <si>
    <t>/pubmed/17299079</t>
  </si>
  <si>
    <t>create date:2007/02/15 | first author:Kennedy AR</t>
  </si>
  <si>
    <t>Reduced-energy diet improves survival of obese KKAy mice with viral myocarditis: induction of cardiac adiponectin expression.</t>
  </si>
  <si>
    <t>/pubmed/17275107</t>
  </si>
  <si>
    <t>create date:2007/02/06 | first author:Kanda T</t>
  </si>
  <si>
    <t>KKAy</t>
  </si>
  <si>
    <t>Rapid onset of gene expression in lung, supportive of formation of alveolar septa, induced by refeeding mice after calorie restriction.</t>
  </si>
  <si>
    <t>/pubmed/17237152</t>
  </si>
  <si>
    <t>create date:2007/01/24 | first author:Massaro D</t>
  </si>
  <si>
    <t>Role of CYP2E1 and saturation kinetics in the bioactivation of thioacetamide: Effects of diet restriction and phenobarbital.</t>
  </si>
  <si>
    <t>/pubmed/17234228</t>
  </si>
  <si>
    <t>create date:2007/01/20 | first author:Chilakapati J</t>
  </si>
  <si>
    <t>129SV</t>
  </si>
  <si>
    <t>cyp2e1 &amp; WT</t>
  </si>
  <si>
    <t>Dramatic accumulation of triglycerides and precipitation of cardiac hemodynamic dysfunction during brief caloric restriction in transgenic myocardium expressing human calcium-independent phospholipase A2gamma.</t>
  </si>
  <si>
    <t>/pubmed/17213206</t>
  </si>
  <si>
    <t>create date:2007/01/11 | first author:Mancuso DJ</t>
  </si>
  <si>
    <t>B6CBAF1/J</t>
  </si>
  <si>
    <t>hiPLA2e_ &amp; WT</t>
  </si>
  <si>
    <t>High-cholesterol feeding aggravates cerebral infarction via decreasing the CB1 receptor.</t>
  </si>
  <si>
    <t>/pubmed/17208374</t>
  </si>
  <si>
    <t>create date:2007/01/09 | first author:Hayakawa K</t>
  </si>
  <si>
    <t>Insulin-like growth factor-1 receptor immunoreactive cells are selectively maintained in the paraventricular hypothalamus of calorically restricted mice.</t>
  </si>
  <si>
    <t>/pubmed/17194562</t>
  </si>
  <si>
    <t>create date:2006/12/30 | first author:Saeed O</t>
  </si>
  <si>
    <t>Adaptive stress response in segmental progeria resembles long-lived dwarfism and calorie restriction in mice.</t>
  </si>
  <si>
    <t>/pubmed/17173483</t>
  </si>
  <si>
    <t>create date:2006/12/19 | first author:van de Ven M</t>
  </si>
  <si>
    <t>129Olaj C57BL/6j FVB</t>
  </si>
  <si>
    <t>Xpa-/-, XpdTTD (XPDR722W) and XpdXPCS (XPDG602D) &amp; WT</t>
  </si>
  <si>
    <t>Effects of age and caloric intake on glutathione redox state in different brain regions of C57BL/6 and DBA/2 mice.</t>
  </si>
  <si>
    <t>/pubmed/17113050</t>
  </si>
  <si>
    <t>create date:2006/11/23 | first author:Rebrin I</t>
  </si>
  <si>
    <t>C57BL/6JNia, DBA/2JNia</t>
  </si>
  <si>
    <t>Tissue specific and non-specific changes in gene expression by aging and by early stage CR.</t>
  </si>
  <si>
    <t>/pubmed/17092546</t>
  </si>
  <si>
    <t>create date:2006/11/10 | first author:Fu C</t>
  </si>
  <si>
    <t>Does caloric restriction extend life in wild mice?</t>
  </si>
  <si>
    <t>/pubmed/17054664</t>
  </si>
  <si>
    <t>create date:2006/10/24 | first author:Harper JM</t>
  </si>
  <si>
    <t>Wild house mouse</t>
  </si>
  <si>
    <t>Age-dependent loss of insulin-like growth factor-1 receptor immunoreactive cells in the supraoptic hypothalamus is reduced in calorically restricted mice.</t>
  </si>
  <si>
    <t>/pubmed/17034982</t>
  </si>
  <si>
    <t>create date:2006/10/13 | first author:Yaghmaie F</t>
  </si>
  <si>
    <t>Daily restricted feeding resets the circadian clock in the suprachiasmatic nucleus of CS mice.</t>
  </si>
  <si>
    <t>/pubmed/16990494</t>
  </si>
  <si>
    <t>create date:2006/09/23 | first author:Abe H</t>
  </si>
  <si>
    <t>CS, C57BL/6J</t>
  </si>
  <si>
    <t>Both male and female mice were used because of an insufficient number of male mice</t>
  </si>
  <si>
    <t>Inhibition of inflammatory response in transgenic fat-1 mice on a calorie-restricted diet.</t>
  </si>
  <si>
    <t>/pubmed/16962071</t>
  </si>
  <si>
    <t>create date:2006/09/12 | first author:Bhattacharya A</t>
  </si>
  <si>
    <t>Fat-1-/-, WT</t>
  </si>
  <si>
    <t>SIRT4 inhibits glutamate dehydrogenase and opposes the effects of calorie restriction in pancreatic beta cells.</t>
  </si>
  <si>
    <t>/pubmed/16959573</t>
  </si>
  <si>
    <t>create date:2006/09/09 | first author:Haigis MC</t>
  </si>
  <si>
    <t>Dietary restriction and triiodothyronine (T3) regulation of malate-aspartate shuttle enzymes in the liver and kidney of mice.</t>
  </si>
  <si>
    <t>/pubmed/16955734</t>
  </si>
  <si>
    <t>create date:2006/09/08 | first author:Goyary D</t>
  </si>
  <si>
    <t>Transient caloric restriction in early adulthood hastens disease endpoint in male, but not female, Cu/Zn-SOD mutant G93A mice.</t>
  </si>
  <si>
    <t>/pubmed/16941656</t>
  </si>
  <si>
    <t>create date:2006/08/31 | first author:Hamadeh MJ</t>
  </si>
  <si>
    <t>TgN(SOD1_G93A), reports sex difference</t>
  </si>
  <si>
    <t>Leptin contributes to slower weight gain in juvenile rodents on a ketogenic diet.</t>
  </si>
  <si>
    <t>/pubmed/16940251</t>
  </si>
  <si>
    <t>create date:2006/08/31 | first author:Thio LL</t>
  </si>
  <si>
    <t>C57BL/6J, C57BLKS/J</t>
  </si>
  <si>
    <t>db/db, ob/ob, WT</t>
  </si>
  <si>
    <t>Calorie restriction in mice: effects on body composition, daily activity, metabolic rate, mitochondrial reactive oxygen species production, and membrane fatty acid composition.</t>
  </si>
  <si>
    <t>/pubmed/16912094</t>
  </si>
  <si>
    <t>create date:2006/08/17 | first author:Faulks SC</t>
  </si>
  <si>
    <t>QS</t>
  </si>
  <si>
    <t>Caloric restriction suppresses apoptotic cell death in the mammalian cochlea and leads to prevention of presbycusis.</t>
  </si>
  <si>
    <t>/pubmed/16890326</t>
  </si>
  <si>
    <t>create date:2006/08/08 | first author:Someya S</t>
  </si>
  <si>
    <t>Coordinated multitissue transcriptional and plasma metabonomic profiles following acute caloric restriction in mice.</t>
  </si>
  <si>
    <t>/pubmed/16882887</t>
  </si>
  <si>
    <t>create date:2006/08/03 | first author:Selman C</t>
  </si>
  <si>
    <t>Adipose gene expression response of lean and obese mice to short-term dietary restriction.</t>
  </si>
  <si>
    <t>/pubmed/16861601</t>
  </si>
  <si>
    <t>create date:2006/07/25 | first author:van Schothorst EM</t>
  </si>
  <si>
    <t>C57Bl6/J</t>
  </si>
  <si>
    <t>Murine weight loss exhibits significant genetic variation during dietary restriction.</t>
  </si>
  <si>
    <t>/pubmed/16849633</t>
  </si>
  <si>
    <t>create date:2006/07/20 | first author:Rikke BA</t>
  </si>
  <si>
    <t>ILS, ISS, 129S6, A, BALB/c, C57BL/6, C3H, DBA, LSXSS</t>
  </si>
  <si>
    <t>Effect of dietary restriction on learning and memory impairment and histologic alterations of brain stem in senescence-accelerated mouse (SAM) P8 strain.</t>
  </si>
  <si>
    <t>/pubmed/16804016</t>
  </si>
  <si>
    <t>create date:2006/06/29 | first author:Takahashi R</t>
  </si>
  <si>
    <t>SAMP8, SAMR1</t>
  </si>
  <si>
    <t>Neuronal SIRT1 activation as a novel mechanism underlying the prevention of Alzheimer disease amyloid neuropathology by calorie restriction.</t>
  </si>
  <si>
    <t>/pubmed/16751189</t>
  </si>
  <si>
    <t>create date:2006/06/06 | first author:Qin W</t>
  </si>
  <si>
    <t>The effect of exercise training on adiponectin receptor expression in KKAy obese/diabetic mice.</t>
  </si>
  <si>
    <t>/pubmed/16731794</t>
  </si>
  <si>
    <t>create date:2006/05/30 | first author:Huang H</t>
  </si>
  <si>
    <t>Stress resistance and aging: influence of genes and nutrition.</t>
  </si>
  <si>
    <t>/pubmed/16713617</t>
  </si>
  <si>
    <t>create date:2006/05/23 | first author:Harper JM</t>
  </si>
  <si>
    <t>BALB/cJ _ C57BL/6J</t>
  </si>
  <si>
    <t>Caloric restriction in C57BL/6J mice mimics therapeutic fasting in humans.</t>
  </si>
  <si>
    <t>/pubmed/16709251</t>
  </si>
  <si>
    <t>create date:2006/05/20 | first author:Mahoney LB</t>
  </si>
  <si>
    <t>Targeted disruption of growth hormone receptor interferes with the beneficial actions of calorie restriction.</t>
  </si>
  <si>
    <t>/pubmed/16682650</t>
  </si>
  <si>
    <t>create date:2006/05/10 | first author:Bonkowski MS</t>
  </si>
  <si>
    <t>Adipocytokines and lipid levels in Ames dwarf and calorie-restricted mice.</t>
  </si>
  <si>
    <t>/pubmed/16611697</t>
  </si>
  <si>
    <t>create date:2006/04/14 | first author:Wang Z</t>
  </si>
  <si>
    <t>df/df, &amp; WT</t>
  </si>
  <si>
    <t>Gene expression and physiologic responses of the heart to the initiation and withdrawal of caloric restriction.</t>
  </si>
  <si>
    <t>/pubmed/16567370</t>
  </si>
  <si>
    <t>create date:2006/03/29 | first author:Dhahbi JM</t>
  </si>
  <si>
    <t>Caloric restriction prevents radiation-induced myeloid leukemia in C3H/HeMs mice and inversely increases incidence of tumor-free death: implications in changes in number of hemopoietic progenitor cells.</t>
  </si>
  <si>
    <t>/pubmed/16543061</t>
  </si>
  <si>
    <t>create date:2006/03/18 | first author:Yoshida K</t>
  </si>
  <si>
    <t>C3H/HeMs</t>
  </si>
  <si>
    <t>Caloric restriction and growth hormone receptor knockout: effects on expression of genes involved in insulin action in the heart.</t>
  </si>
  <si>
    <t>/pubmed/16524678</t>
  </si>
  <si>
    <t>create date:2006/03/10 | first author:Masternak MM</t>
  </si>
  <si>
    <t>GHR-KO, hGH-tg, &amp; WT</t>
  </si>
  <si>
    <t>Influence of caloric restriction on motor behavior, longevity, and brain lipid composition in Sandhoff disease mice.</t>
  </si>
  <si>
    <t>/pubmed/16521125</t>
  </si>
  <si>
    <t>create date:2006/03/08 | first author:Denny CA</t>
  </si>
  <si>
    <t>129S</t>
  </si>
  <si>
    <t>Hexb+/+, Hexb+/-, and Hexb-/-</t>
  </si>
  <si>
    <t>Exploratory investigation of the effect of melatonin and caloric restriction on the temporal expression of murine hypothalamic transcripts.</t>
  </si>
  <si>
    <t>/pubmed/16503923</t>
  </si>
  <si>
    <t>create date:2006/03/01 | first author:Resuehr D</t>
  </si>
  <si>
    <t>Anti-inflammatory action of dietary fish oil and calorie restriction.</t>
  </si>
  <si>
    <t>/pubmed/16438990</t>
  </si>
  <si>
    <t>create date:2006/01/28 | first author:Kim YJ</t>
  </si>
  <si>
    <t>NZB x NZW</t>
  </si>
  <si>
    <t>Housing density does not influence the longevity effect of calorie restriction.</t>
  </si>
  <si>
    <t>/pubmed/16424282</t>
  </si>
  <si>
    <t>create date:2006/01/21 | first author:Ikeno Y</t>
  </si>
  <si>
    <t>Energy restriction lowers the expression of genes linked to inflammation, the cytoskeleton, the extracellular matrix, and angiogenesis in mouse adipose tissue.</t>
  </si>
  <si>
    <t>/pubmed/16424110</t>
  </si>
  <si>
    <t>create date:2006/01/21 | first author:Higami Y</t>
  </si>
  <si>
    <t>Effects of three simultaneous demands on glucose transport, resting metabolism and morphology of laboratory mice.</t>
  </si>
  <si>
    <t>/pubmed/16416287</t>
  </si>
  <si>
    <t>create date:2006/01/18 | first author:Kristan DM</t>
  </si>
  <si>
    <t>Because the effects of H. polygyrus can vary with sex, we used only females.</t>
  </si>
  <si>
    <t>Polyunsaturated fatty acids of marine origin induce adiponectin in mice fed a high-fat diet.</t>
  </si>
  <si>
    <t>/pubmed/16397791</t>
  </si>
  <si>
    <t>create date:2006/01/07 | first author:Flachs P</t>
  </si>
  <si>
    <t>Increase in activity during calorie restriction requires Sirt1.</t>
  </si>
  <si>
    <t>/pubmed/16339438</t>
  </si>
  <si>
    <t>create date:2005/12/13 | first author:Chen D</t>
  </si>
  <si>
    <t>Effects of caloric restriction and growth hormone resistance on the expression level of peroxisome proliferator-activated receptors superfamily in liver of normal and long-lived growth hormone receptor/binding protein knockout mice.</t>
  </si>
  <si>
    <t>/pubmed/16339324</t>
  </si>
  <si>
    <t>create date:2005/12/13 | first author:Masternak MM</t>
  </si>
  <si>
    <t>Short-term caloric restriction does not modify the in vivo insulin signaling pathway leading to Akt activation in skeletal muscle of Ames dwarf (Prop1(df)/Prop1(df)) mice.</t>
  </si>
  <si>
    <t>/pubmed/16308835</t>
  </si>
  <si>
    <t>create date:2005/11/26 | first author:Argentino DP</t>
  </si>
  <si>
    <t>Caloric restriction results in decreased expression of peroxisome proliferator-activated receptor superfamily in muscle of normal and long-lived growth hormone receptor/binding protein knockout mice.</t>
  </si>
  <si>
    <t>/pubmed/16282554</t>
  </si>
  <si>
    <t>create date:2005/11/12 | first author:Masternak MM</t>
  </si>
  <si>
    <t>Calorie restriction promotes mitochondrial biogenesis by inducing the expression of eNOS.</t>
  </si>
  <si>
    <t>/pubmed/16224023</t>
  </si>
  <si>
    <t>create date:2005/10/15 | first author:Nisoli E</t>
  </si>
  <si>
    <t>Contribution of different mechanisms to compensation for energy restriction in the mouse.</t>
  </si>
  <si>
    <t>/pubmed/16222057</t>
  </si>
  <si>
    <t>create date:2005/10/14 | first author:Hambly C</t>
  </si>
  <si>
    <t>Identification of potential caloric restriction mimetics by microarray profiling.</t>
  </si>
  <si>
    <t>/pubmed/16189280</t>
  </si>
  <si>
    <t>create date:2005/09/29 | first author:Dhahbi JM</t>
  </si>
  <si>
    <t>Macrosialin increases during normal brain aging are attenuated by caloric restriction.</t>
  </si>
  <si>
    <t>/pubmed/16157452</t>
  </si>
  <si>
    <t>create date:2005/09/15 | first author:Wong AM</t>
  </si>
  <si>
    <t>C57BL/6NNia</t>
  </si>
  <si>
    <t>Long-lived alphaMUPA transgenic mice show reduced SOD2 expression, enhanced apoptosis and reduced susceptibility to the carcinogen dimethylhydrazine.</t>
  </si>
  <si>
    <t>/pubmed/16139868</t>
  </si>
  <si>
    <t>create date:2005/09/06 | first author:Tirosh O</t>
  </si>
  <si>
    <t>Accelerated aging pathology in ad libitum fed Xpd(TTD) mice is accompanied by features suggestive of caloric restriction.</t>
  </si>
  <si>
    <t>/pubmed/16115803</t>
  </si>
  <si>
    <t>create date:2005/08/24 | first author:Wijnhoven SW</t>
  </si>
  <si>
    <t>XpdTTD &amp; WT; results from male XpdTTD and C57BL/6 mice were comparable to those from females</t>
  </si>
  <si>
    <t>Effects of caloric restriction on insulin pathway gene expression in the skeletal muscle and liver of normal and long-lived GHR-KO mice.</t>
  </si>
  <si>
    <t>/pubmed/16054319</t>
  </si>
  <si>
    <t>create date:2005/08/02 | first author:Masternak MM</t>
  </si>
  <si>
    <t>GHR-KO</t>
  </si>
  <si>
    <t>Roles for leptin receptor/STAT3-dependent and -independent signals in the regulation of glucose homeostasis.</t>
  </si>
  <si>
    <t>/pubmed/16054060</t>
  </si>
  <si>
    <t>create date:2005/08/02 | first author:Bates SH</t>
  </si>
  <si>
    <t>C57Bl/6;129</t>
  </si>
  <si>
    <t>s/s, ob/ob, WT</t>
  </si>
  <si>
    <t>Early hypothalamic response to age-dependent gene expression by calorie restriction.</t>
  </si>
  <si>
    <t>/pubmed/16051397</t>
  </si>
  <si>
    <t>create date:2005/07/30 | first author:Fu C</t>
  </si>
  <si>
    <t>GLUT4-TG</t>
  </si>
  <si>
    <t>Phenotypic effects of calorie restriction and insulin-like growth factor-1 treatment on body composition and bone mineral density of C57BL/6 mice: implications for cancer prevention.</t>
  </si>
  <si>
    <t>/pubmed/15999532</t>
  </si>
  <si>
    <t>create date:2005/07/08 | first author:Berrigan D</t>
  </si>
  <si>
    <t>Caloric restriction reduces cell loss and maintains estrogen receptor-alpha immunoreactivity in the pre-optic hypothalamus of female B6D2F1 mice.</t>
  </si>
  <si>
    <t>/pubmed/15990721</t>
  </si>
  <si>
    <t>create date:2005/07/02 | first author:Yaghmaie F</t>
  </si>
  <si>
    <t>Caloric restriction decreases survival of aged mice in response to primary influenza infection.</t>
  </si>
  <si>
    <t>/pubmed/15983169</t>
  </si>
  <si>
    <t>create date:2005/06/29 | first author:Gardner EM</t>
  </si>
  <si>
    <t>B6</t>
  </si>
  <si>
    <t>Chronic food restriction enhances memory in mice--analysis with matched drive levels.</t>
  </si>
  <si>
    <t>/pubmed/15973161</t>
  </si>
  <si>
    <t>create date:2005/06/24 | first author:Hashimoto T</t>
  </si>
  <si>
    <t>C57BL/6L</t>
  </si>
  <si>
    <t>A TrkA-to-p75NTR molecular switch activates amyloid beta-peptide generation during aging.</t>
  </si>
  <si>
    <t>/pubmed/15966860</t>
  </si>
  <si>
    <t>create date:2005/06/22 | first author:Costantini C</t>
  </si>
  <si>
    <t>Caloric restriction and melatonin substitution: effects on murine circadian parameters.</t>
  </si>
  <si>
    <t>/pubmed/15913571</t>
  </si>
  <si>
    <t>create date:2005/05/26 | first author:Resuehr D</t>
  </si>
  <si>
    <t>Serine utilization in mouse liver: influence of caloric restriction and aging.</t>
  </si>
  <si>
    <t>/pubmed/15792811</t>
  </si>
  <si>
    <t>create date:2005/03/29 | first author:Hagopian K</t>
  </si>
  <si>
    <t>Analgesic effects of dietary caloric restriction in adult mice.</t>
  </si>
  <si>
    <t>/pubmed/15777870</t>
  </si>
  <si>
    <t>create date:2005/03/22 | first author:Hargraves WA</t>
  </si>
  <si>
    <t>C57BL/6, DBA/1</t>
  </si>
  <si>
    <t>Caloric restriction attenuates Abeta-deposition in Alzheimer transgenic models.</t>
  </si>
  <si>
    <t>/pubmed/15748777</t>
  </si>
  <si>
    <t>create date:2005/03/08 | first author:Patel NV</t>
  </si>
  <si>
    <t>J20</t>
  </si>
  <si>
    <t>APPswe/ind</t>
  </si>
  <si>
    <t>Effects of long-term caloric restriction on early steps of the insulin-signaling system in mouse skeletal muscle.</t>
  </si>
  <si>
    <t>/pubmed/15741279</t>
  </si>
  <si>
    <t>create date:2005/03/03 | first author:Argentino DP</t>
  </si>
  <si>
    <t>(129 Ola x BALB/c ) x (C57BL/g _ C3H)</t>
  </si>
  <si>
    <t>Effects of long-term caloric restriction on glucose homeostasis and on the first steps of the insulin signaling system in skeletal muscle of normal and Ames dwarf (Prop1df/Prop1df) mice.</t>
  </si>
  <si>
    <t>/pubmed/15664729</t>
  </si>
  <si>
    <t>create date:2005/01/25 | first author:Argentino DP</t>
  </si>
  <si>
    <t>SIRT3, a mitochondrial sirtuin deacetylase, regulates mitochondrial function and thermogenesis in brown adipocytes.</t>
  </si>
  <si>
    <t>/pubmed/15653680</t>
  </si>
  <si>
    <t>create date:2005/01/18 | first author:Shi T</t>
  </si>
  <si>
    <t>Fructose metabolizing enzymes from mouse liver: influence of age and caloric restriction.</t>
  </si>
  <si>
    <t>/pubmed/15652177</t>
  </si>
  <si>
    <t>create date:2005/01/18 | first author:Hagopian K</t>
  </si>
  <si>
    <t>Caloric restriction attenuates beta-amyloid neuropathology in a mouse model of Alzheimer's disease.</t>
  </si>
  <si>
    <t>/pubmed/15650008</t>
  </si>
  <si>
    <t>create date:2005/01/15 | first author:Wang J</t>
  </si>
  <si>
    <t>Caloric restriction transiently improves motor performance but hastens clinical onset of disease in the Cu/Zn-superoxide dismutase mutant G93A mouse.</t>
  </si>
  <si>
    <t>/pubmed/15625688</t>
  </si>
  <si>
    <t>create date:2004/12/31 | first author:Hamadeh MJ</t>
  </si>
  <si>
    <t>SOD1_/-</t>
  </si>
  <si>
    <t>Effects of caloric restriction on cell proliferation in several tissues in mice: role of intermittent feeding.</t>
  </si>
  <si>
    <t>/pubmed/15613681</t>
  </si>
  <si>
    <t>create date:2004/12/23 | first author:Hsieh EA</t>
  </si>
  <si>
    <t>The ageing phenome: caloric restriction and hormones promote neural cell survival, growth, and de-differentiation.</t>
  </si>
  <si>
    <t>/pubmed/15610756</t>
  </si>
  <si>
    <t>create date:2004/12/22 | first author:Timiras PS</t>
  </si>
  <si>
    <t>SAS programs for real-time RT-PCR having multiple independent samples.</t>
  </si>
  <si>
    <t>/pubmed/15597549</t>
  </si>
  <si>
    <t>create date:2004/12/16 | first author:Cook P</t>
  </si>
  <si>
    <t>Ink4a/Arf expression is a biomarker of aging.</t>
  </si>
  <si>
    <t>/pubmed/15520862</t>
  </si>
  <si>
    <t>create date:2004/11/03 | first author:Krishnamurthy J</t>
  </si>
  <si>
    <t>Effects of yo-yo diet, caloric restriction, and olestra on tissue distribution of hexachlorobenzene.</t>
  </si>
  <si>
    <t>/pubmed/15513954</t>
  </si>
  <si>
    <t>create date:2004/10/30 | first author:Jandacek RJ</t>
  </si>
  <si>
    <t>Long-lived growth hormone receptor knockout mice: interaction of reduced insulin-like growth factor i/insulin signaling and caloric restriction.</t>
  </si>
  <si>
    <t>/pubmed/15498882</t>
  </si>
  <si>
    <t>create date:2004/10/23 | first author:Al-Regaiey KA</t>
  </si>
  <si>
    <t>Insulin receptor substrate 2 plays a crucial role in beta cells and the hypothalamus.</t>
  </si>
  <si>
    <t>/pubmed/15467830</t>
  </si>
  <si>
    <t>create date:2004/10/07 | first author:Kubota N</t>
  </si>
  <si>
    <t>129/Sv x C57Bl/6</t>
  </si>
  <si>
    <t>_HT-IRS2 &amp; WT</t>
  </si>
  <si>
    <t>Divergent effects of caloric restriction on gene expression in normal and long-lived mice.</t>
  </si>
  <si>
    <t>/pubmed/15345726</t>
  </si>
  <si>
    <t>create date:2004/09/04 | first author:Masternak MM</t>
  </si>
  <si>
    <t>Identification of genes contributing to the obese yellow Avy phenotype: caloric restriction, genotype, diet x genotype interactions.</t>
  </si>
  <si>
    <t>/pubmed/15306695</t>
  </si>
  <si>
    <t>create date:2004/08/13 | first author:Kaput J</t>
  </si>
  <si>
    <t>BALB/cStCrlfC3H/Nctr x VYWffC3Hf/Nctr-Avy/a</t>
  </si>
  <si>
    <t>Avy/A, A/a</t>
  </si>
  <si>
    <t>Dynamics of keratinocytes in vivo using HO labeling: a sensitive marker of epidermal proliferation state.</t>
  </si>
  <si>
    <t>/pubmed/15304093</t>
  </si>
  <si>
    <t>create date:2004/08/12 | first author:Hsieh EA</t>
  </si>
  <si>
    <t>Mimetics of caloric restriction include agonists of lipid-activated nuclear receptors.</t>
  </si>
  <si>
    <t>/pubmed/15302862</t>
  </si>
  <si>
    <t>create date:2004/08/11 | first author:Corton JC</t>
  </si>
  <si>
    <t>SV129, B6C3F1</t>
  </si>
  <si>
    <t>Krebs cycle enzymes from livers of old mice are differentially regulated by caloric restriction.</t>
  </si>
  <si>
    <t>/pubmed/15288689</t>
  </si>
  <si>
    <t>create date:2004/08/04 | first author:Hagopian K</t>
  </si>
  <si>
    <t>Metabolic adaptations to fasting and chronic caloric restriction in heart, muscle, and liver do not include changes in AMPK activity.</t>
  </si>
  <si>
    <t>/pubmed/15251868</t>
  </si>
  <si>
    <t>create date:2004/07/15 | first author:Gonzalez AA</t>
  </si>
  <si>
    <t>Regulation of immune function by calorie restriction and cyclophosphamide treatment in lupus-prone NZB/NZW F1 mice.</t>
  </si>
  <si>
    <t>/pubmed/15203320</t>
  </si>
  <si>
    <t>create date:2004/06/19 | first author:Sun D</t>
  </si>
  <si>
    <t>NZB/NZW</t>
  </si>
  <si>
    <t>Hypotension and bradycardia during caloric restriction in mice are independent of salt balance and do not require ANP receptor.</t>
  </si>
  <si>
    <t>/pubmed/15191892</t>
  </si>
  <si>
    <t>create date:2004/06/12 | first author:Hunt LM</t>
  </si>
  <si>
    <t>c57/Bl</t>
  </si>
  <si>
    <t>NPR1-/-, NPR3-/-</t>
  </si>
  <si>
    <t>Sirt1 promotes fat mobilization in white adipocytes by repressing PPAR-gamma.</t>
  </si>
  <si>
    <t>/pubmed/15175761</t>
  </si>
  <si>
    <t>create date:2004/06/04 | first author:Picard F</t>
  </si>
  <si>
    <t>Sirt1+/- &amp; WT</t>
  </si>
  <si>
    <t>Impact of age and caloric restriction on neurogenesis in the dentate gyrus of C57BL/6 mice.</t>
  </si>
  <si>
    <t>/pubmed/15123339</t>
  </si>
  <si>
    <t>create date:2004/05/05 | first author:Bondolfi L</t>
  </si>
  <si>
    <t>Food restriction attenuates age-related increase in the sensitivity of endothelial cells to oxidized lipids.</t>
  </si>
  <si>
    <t>/pubmed/15071074</t>
  </si>
  <si>
    <t>create date:2004/04/09 | first author:Yang H</t>
  </si>
  <si>
    <t>C57BL</t>
  </si>
  <si>
    <t>The impact of alpha-lipoic acid, coenzyme Q10 and caloric restriction on life span and gene expression patterns in mice.</t>
  </si>
  <si>
    <t>/pubmed/15059645</t>
  </si>
  <si>
    <t>create date:2004/04/03 | first author:Lee CK</t>
  </si>
  <si>
    <t>Temporal linkage between the phenotypic and genomic responses to caloric restriction.</t>
  </si>
  <si>
    <t>/pubmed/15044709</t>
  </si>
  <si>
    <t>create date:2004/03/27 | first author:Dhahbi JM</t>
  </si>
  <si>
    <t>Additive regulation of hepatic gene expression by dwarfism and caloric restriction.</t>
  </si>
  <si>
    <t>/pubmed/15039484</t>
  </si>
  <si>
    <t>create date:2004/03/25 | first author:Tsuchiya T</t>
  </si>
  <si>
    <t>Mice with deletion of the mitochondrial glycerol-3-phosphate dehydrogenase gene exhibit a thrifty phenotype: effect of gender.</t>
  </si>
  <si>
    <t>/pubmed/15031134</t>
  </si>
  <si>
    <t>create date:2004/03/20 | first author:Alfadda A</t>
  </si>
  <si>
    <t>C57Bl</t>
  </si>
  <si>
    <t>mGDP-/- &amp; WT</t>
  </si>
  <si>
    <t>Both insulin signaling defects in the liver and obesity contribute to insulin resistance and cause diabetes in Irs2(-/-) mice.</t>
  </si>
  <si>
    <t>/pubmed/15028732</t>
  </si>
  <si>
    <t>create date:2004/03/19 | first author:Suzuki R</t>
  </si>
  <si>
    <t>Irs2-/-</t>
  </si>
  <si>
    <t>The nuclear receptor CAR is a regulator of thyroid hormone metabolism during caloric restriction.</t>
  </si>
  <si>
    <t>/pubmed/15004031</t>
  </si>
  <si>
    <t>create date:2004/03/09 | first author:Maglich JM</t>
  </si>
  <si>
    <t>Car-/- &amp; WT</t>
  </si>
  <si>
    <t>Mitochondrial and nuclear DNA base excision repair are affected differently by caloric restriction.</t>
  </si>
  <si>
    <t>/pubmed/14734635</t>
  </si>
  <si>
    <t>create date:2004/01/22 | first author:Stuart JA</t>
  </si>
  <si>
    <t>Adipose tissue energy metabolism: altered gene expression profile of mice subjected to long-term caloric restriction.</t>
  </si>
  <si>
    <t>/pubmed/14688200</t>
  </si>
  <si>
    <t>create date:2003/12/23 | first author:Higami Y</t>
  </si>
  <si>
    <t>Toxicokinetics of chloral hydrate in ad libitum-fed, dietary-controlled, and calorically restricted male B6C3F1 mice following short-term exposure.</t>
  </si>
  <si>
    <t>/pubmed/14644628</t>
  </si>
  <si>
    <t>create date:2003/12/03 | first author:Seng JE</t>
  </si>
  <si>
    <t>The neuropeptide Y Y1 receptor mediates NPY-induced inhibition of the gonadotrope axis under poor metabolic conditions.</t>
  </si>
  <si>
    <t>/pubmed/14597564</t>
  </si>
  <si>
    <t>create date:2003/11/05 | first author:Gonzales C</t>
  </si>
  <si>
    <t>Y1-/- &amp; WT</t>
  </si>
  <si>
    <t>Effects of dietary restriction on total body, femoral, and vertebral bone in SENCAR, C57BL/6, and DBA/2 mice.</t>
  </si>
  <si>
    <t>/pubmed/14564677</t>
  </si>
  <si>
    <t>create date:2003/10/18 | first author:Brochmann EJ</t>
  </si>
  <si>
    <t>SENCAR, C57BL/6, DBA/2</t>
  </si>
  <si>
    <t>Leptin reverses the inhibitory effect of caloric restriction on longitudinal growth.</t>
  </si>
  <si>
    <t>/pubmed/14525912</t>
  </si>
  <si>
    <t>create date:2003/10/04 | first author:Gat-Yablonski G</t>
  </si>
  <si>
    <t>Role of glucose and ketone bodies in the metabolic control of experimental brain cancer.</t>
  </si>
  <si>
    <t>/pubmed/14520474</t>
  </si>
  <si>
    <t>create date:2003/10/02 | first author:Seyfried TN</t>
  </si>
  <si>
    <t>Dbh(-/-) mice are hypotensive, have altered circadian rhythms, and have abnormal responses to dieting and stress.</t>
  </si>
  <si>
    <t>/pubmed/12969876</t>
  </si>
  <si>
    <t>create date:2003/09/13 | first author:Swoap SJ</t>
  </si>
  <si>
    <t>129/SvCPJ x C57BL/6J</t>
  </si>
  <si>
    <t>Dbh-/- &amp;dbh+/-</t>
  </si>
  <si>
    <t>Effects of age and caloric restriction on glutathione redox state in mice.</t>
  </si>
  <si>
    <t>/pubmed/12957655</t>
  </si>
  <si>
    <t>create date:2003/09/06 | first author:Rebrin I</t>
  </si>
  <si>
    <t>C57BL/6Nnia</t>
  </si>
  <si>
    <t>Calorie restriction in mice does not affect LDL reverse cholesterol transport in vivo.</t>
  </si>
  <si>
    <t>/pubmed/12890475</t>
  </si>
  <si>
    <t>create date:2003/08/02 | first author:Stein O</t>
  </si>
  <si>
    <t>Strain variation in the response of body temperature to dietary restriction.</t>
  </si>
  <si>
    <t>/pubmed/12735906</t>
  </si>
  <si>
    <t>create date:2003/05/09 | first author:Rikke BA</t>
  </si>
  <si>
    <t>Effect of moderate caloric restriction and/or weight cycling on mammary tumor incidence and latency in MMTV-Neu female mice.</t>
  </si>
  <si>
    <t>/pubmed/12734063</t>
  </si>
  <si>
    <t>create date:2003/05/08 | first author:Pape-Ansorge KA</t>
  </si>
  <si>
    <t>FVB/N x Neu</t>
  </si>
  <si>
    <t>MMTV-Neu</t>
  </si>
  <si>
    <t>Effects of soy protein diet on the expression of adipose genes and plasma adiponectin.</t>
  </si>
  <si>
    <t>/pubmed/12660873</t>
  </si>
  <si>
    <t>create date:2003/03/28 | first author:Nagasawa A</t>
  </si>
  <si>
    <t>KK-AY</t>
  </si>
  <si>
    <t>Food restriction and fish oil suppress atherogenic risk factors in lupus-prone (NZB x NZW) F1 mice.</t>
  </si>
  <si>
    <t>/pubmed/12645857</t>
  </si>
  <si>
    <t>create date:2003/03/21 | first author:Muthukumar A</t>
  </si>
  <si>
    <t>NZB _ NZW</t>
  </si>
  <si>
    <t>Effects of caloric restriction on cognition and behavior in developing mice.</t>
  </si>
  <si>
    <t>/pubmed/12614920</t>
  </si>
  <si>
    <t>create date:2003/03/05 | first author:Wu A</t>
  </si>
  <si>
    <t>Kunmin</t>
  </si>
  <si>
    <t>Caloric restriction increases gluconeogenic and transaminase enzyme activities in mouse liver.</t>
  </si>
  <si>
    <t>/pubmed/12581790</t>
  </si>
  <si>
    <t>create date:2003/02/13 | first author:Hagopian K</t>
  </si>
  <si>
    <t>Influence of age and caloric restriction on liver glycolytic enzyme activities and metabolite concentrations in mice.</t>
  </si>
  <si>
    <t>/pubmed/12581789</t>
  </si>
  <si>
    <t>Caloric restriction promotes genomic stability by induction of base excision repair and reversal of its age-related decline.</t>
  </si>
  <si>
    <t>/pubmed/12547392</t>
  </si>
  <si>
    <t>create date:2003/01/28 | first author:Cabelof DC</t>
  </si>
  <si>
    <t>Extended longevity in mice lacking the insulin receptor in adipose tissue.</t>
  </si>
  <si>
    <t>/pubmed/12543978</t>
  </si>
  <si>
    <t>create date:2003/01/25 | first author:Blüher M</t>
  </si>
  <si>
    <t>FIRKO &amp; WT</t>
  </si>
  <si>
    <t>T cell chemokine receptor expression in aging.</t>
  </si>
  <si>
    <t>/pubmed/12517955</t>
  </si>
  <si>
    <t>create date:2003/01/09 | first author:Mo R</t>
  </si>
  <si>
    <t>Exploring the effect of diet composition in calorie restriction interventions.</t>
  </si>
  <si>
    <t>/pubmed/30258090</t>
  </si>
  <si>
    <t>create date:2018/09/28 | first author:Morris A</t>
  </si>
  <si>
    <t>Aspirin-another caloric-restriction mimetic.</t>
  </si>
  <si>
    <t>/pubmed/29929449</t>
  </si>
  <si>
    <t>create date:2018/06/23 | first author:Pietrocola F</t>
  </si>
  <si>
    <t>Kidney dysfunction in the low-birth weight murine adult: implications of oxidative stress.</t>
  </si>
  <si>
    <t>/pubmed/29846114</t>
  </si>
  <si>
    <t>create date:2018/05/31 | first author:Abdulmahdi W</t>
  </si>
  <si>
    <t>Caloric Restriction as a Therapeutic Approach to Heart Failure: Can Less Be More in (Mice) and Men?</t>
  </si>
  <si>
    <t>/pubmed/29535115</t>
  </si>
  <si>
    <t>create date:2018/03/15 | first author:Sandesara PB</t>
  </si>
  <si>
    <t>Effect of nutrient deprivation on the expression and the epigenetic signature of sirtuin genes.</t>
  </si>
  <si>
    <t>/pubmed/29499851</t>
  </si>
  <si>
    <t>create date:2018/03/04 | first author:Zullo A</t>
  </si>
  <si>
    <t>Aspirin Recapitulates Features of Caloric Restriction.</t>
  </si>
  <si>
    <t>/pubmed/29490275</t>
  </si>
  <si>
    <t>create date:2018/03/01 | first author:Pietrocola F</t>
  </si>
  <si>
    <t>Transcriptome analysis reveals intermittent fasting-induced genetic changes in ischemic stroke.</t>
  </si>
  <si>
    <t>/pubmed/29447348</t>
  </si>
  <si>
    <t>create date:2018/02/16 | first author:Kim J</t>
  </si>
  <si>
    <t>Short-term methionine deprivation improves metabolic health via sexually dimorphic, mTORC1-independent mechanisms.</t>
  </si>
  <si>
    <t>/pubmed/29401631</t>
  </si>
  <si>
    <t>create date:2018/02/07 | first author:Yu D</t>
  </si>
  <si>
    <t>Hypothalamic miR-219 regulates individual metabolic differences in response to diet-induced weight cycling.</t>
  </si>
  <si>
    <t>/pubmed/29398616</t>
  </si>
  <si>
    <t>create date:2018/02/06 | first author:Schroeder M</t>
  </si>
  <si>
    <t>Agave fructans and oligofructose decrease oxidative stress in brain regions involved in learning and memory of overweight mice.</t>
  </si>
  <si>
    <t>/pubmed/29313362</t>
  </si>
  <si>
    <t>create date:2018/01/10 | first author:Franco-Robles E</t>
  </si>
  <si>
    <t>Small-molecule TFEB pathway agonists that ameliorate metabolic syndrome in mice and extend C. elegans lifespan.</t>
  </si>
  <si>
    <t>/pubmed/29273768</t>
  </si>
  <si>
    <t>create date:2017/12/24 | first author:Wang C</t>
  </si>
  <si>
    <t>Restoration of metabolic health by decreased consumption of branched-chain amino acids.</t>
  </si>
  <si>
    <t>/pubmed/29266268</t>
  </si>
  <si>
    <t>create date:2017/12/22 | first author:Cummings NE</t>
  </si>
  <si>
    <t>LEAP2 Is an Endogenous Antagonist of the Ghrelin Receptor.</t>
  </si>
  <si>
    <t>/pubmed/29233536</t>
  </si>
  <si>
    <t>create date:2017/12/14 | first author:Ge X</t>
  </si>
  <si>
    <t>System-wide Benefits of Intermeal Fasting by Autophagy.</t>
  </si>
  <si>
    <t>/pubmed/29107505</t>
  </si>
  <si>
    <t>create date:2017/11/07 | first author:Martinez-Lopez N</t>
  </si>
  <si>
    <t>Aging: rewiring the circadian clock.</t>
  </si>
  <si>
    <t>/pubmed/28880862</t>
  </si>
  <si>
    <t>create date:2017/09/08 | first author:Ohkubo R</t>
  </si>
  <si>
    <t>Regulation of myoblast differentiation by metabolic perturbations induced by metformin.</t>
  </si>
  <si>
    <t>/pubmed/28859084</t>
  </si>
  <si>
    <t>create date:2017/09/01 | first author:Pavlidou T</t>
  </si>
  <si>
    <t>Differential alternative splicing coupled to nonsense-mediated decay of mRNA ensures dietary restriction-induced longevity.</t>
  </si>
  <si>
    <t>/pubmed/28824175</t>
  </si>
  <si>
    <t>create date:2017/08/22 | first author:Tabrez SS</t>
  </si>
  <si>
    <t>Symbiotic Origin of Aging.</t>
  </si>
  <si>
    <t>/pubmed/28791889</t>
  </si>
  <si>
    <t>create date:2017/08/10 | first author:Greenberg EF</t>
  </si>
  <si>
    <t>Differential effects of voluntary treadmill exercise and caloric restriction on tau pathogenesis in a mouse model of Alzheimer's disease-like tau pathology fed with Western diet.</t>
  </si>
  <si>
    <t>/pubmed/28779908</t>
  </si>
  <si>
    <t>create date:2017/08/07 | first author:Gratuze M</t>
  </si>
  <si>
    <t>Can a Diet That Mimics Fasting Turn Back the Clock?</t>
  </si>
  <si>
    <t>/pubmed/28658487</t>
  </si>
  <si>
    <t>create date:2017/06/29 | first author:Abbasi J</t>
  </si>
  <si>
    <t>Anti-diabetic activity of fused PPARγ-SIRT1 ligands with limited body-weight gain by mimicking calorie restriction and decreasing SGK1 expression.</t>
  </si>
  <si>
    <t>/pubmed/28609708</t>
  </si>
  <si>
    <t>create date:2017/06/14 | first author:Pirat C</t>
  </si>
  <si>
    <t>Autophagy in natural and therapy-driven anticancer immunosurveillance.</t>
  </si>
  <si>
    <t>/pubmed/28598229</t>
  </si>
  <si>
    <t>create date:2017/06/10 | first author:Pietrocola F</t>
  </si>
  <si>
    <t>The PNPLA3 variant associated with fatty liver disease (I148M) accumulates on lipid droplets by evading ubiquitylation.</t>
  </si>
  <si>
    <t>/pubmed/28520213</t>
  </si>
  <si>
    <t>create date:2017/05/19 | first author:BasuRay S</t>
  </si>
  <si>
    <t>Unveiling the "Magic" of Diabetes Remission After Weight-Loss Surgery.</t>
  </si>
  <si>
    <t>/pubmed/28196253</t>
  </si>
  <si>
    <t>create date:2017/02/15 | first author:Abbasi J</t>
  </si>
  <si>
    <t>A potential role for the secretogranin II-derived peptide EM66 in the hypothalamic regulation of feeding behaviour.</t>
  </si>
  <si>
    <t>/pubmed/28166374</t>
  </si>
  <si>
    <t>create date:2017/02/07 | first author:Trebak F</t>
  </si>
  <si>
    <t>Calorie restriction prevents the development of insulin resistance and impaired lipid metabolism in gestational diabetes offspring.</t>
  </si>
  <si>
    <t>/pubmed/28024145</t>
  </si>
  <si>
    <t>create date:2016/12/27 | first author:Li T</t>
  </si>
  <si>
    <t>Short term methionine restriction increases hepatic global DNA methylation in adult but not young male C57BL/6J mice.</t>
  </si>
  <si>
    <t>/pubmed/27940170</t>
  </si>
  <si>
    <t>create date:2016/12/13 | first author:Mattocks DA</t>
  </si>
  <si>
    <t>Neurobehavioural evaluation of resveratrol in murine models of anxiety and schizophrenia.</t>
  </si>
  <si>
    <t>/pubmed/27878417</t>
  </si>
  <si>
    <t>create date:2016/11/24 | first author:Magaji MG</t>
  </si>
  <si>
    <t>Tumor-Induced IL-6 Reprograms Host Metabolism to Suppress Anti-tumor Immunity.</t>
  </si>
  <si>
    <t>/pubmed/27829137</t>
  </si>
  <si>
    <t>create date:2016/11/10 | first author:Flint TR</t>
  </si>
  <si>
    <t>Defective adaptive thermogenesis contributes to metabolic syndrome and liver steatosis in obese mice.</t>
  </si>
  <si>
    <t>/pubmed/27803297</t>
  </si>
  <si>
    <t>create date:2016/11/03 | first author:Poekes L</t>
  </si>
  <si>
    <t>Circulating adipocyte-derived extracellular vesicles are novel markers of metabolic stress.</t>
  </si>
  <si>
    <t>/pubmed/27394413</t>
  </si>
  <si>
    <t>create date:2016/10/21 | first author:Eguchi A</t>
  </si>
  <si>
    <t>Increased ghrelin signaling prolongs survival in mouse models of human aging through activation of sirtuin1.</t>
  </si>
  <si>
    <t>/pubmed/26830139</t>
  </si>
  <si>
    <t>create date:2016/10/21 | first author:Fujitsuka N</t>
  </si>
  <si>
    <t>Ghrelin, Ghrelin O-Acyltransferase, and Carbohydrate Metabolism During Pregnancy in Calorie-Restricted Mice.</t>
  </si>
  <si>
    <t>/pubmed/27701682</t>
  </si>
  <si>
    <t>create date:2016/10/05 | first author:Trivedi A</t>
  </si>
  <si>
    <t>Obesity-induced lymphatic dysfunction is reversible with weight loss.</t>
  </si>
  <si>
    <t>/pubmed/27619475</t>
  </si>
  <si>
    <t>create date:2016/09/14 | first author:Nitti MD</t>
  </si>
  <si>
    <t>The unexpected role of mTORC1 in intestinal stem cells during calorie restriction.</t>
  </si>
  <si>
    <t>/pubmed/27592731</t>
  </si>
  <si>
    <t>create date:2016/09/07 | first author:Igarashi M</t>
  </si>
  <si>
    <t>Maternal Calorie Restriction Causing Uteroplacental Insufficiency Differentially Affects Mammalian Placental Glucose and Leucine Transport Molecular Mechanisms.</t>
  </si>
  <si>
    <t>/pubmed/27494059</t>
  </si>
  <si>
    <t>create date:2016/08/06 | first author:Ganguly A</t>
  </si>
  <si>
    <t>Live fast, die young.</t>
  </si>
  <si>
    <t>/pubmed/27443744</t>
  </si>
  <si>
    <t>create date:2016/07/23 | first author:Dance A</t>
  </si>
  <si>
    <t>Caloric Restriction Mimetics Enhance Anticancer Immunosurveillance.</t>
  </si>
  <si>
    <t>/pubmed/27411589</t>
  </si>
  <si>
    <t>create date:2016/07/15 | first author:Pietrocola F</t>
  </si>
  <si>
    <t>DJ-1 deficiency attenuates expansion of liver progenitor cells through modulating the inflammatory and fibrogenic niches.</t>
  </si>
  <si>
    <t>/pubmed/27277679</t>
  </si>
  <si>
    <t>create date:2016/06/10 | first author:Chen L</t>
  </si>
  <si>
    <t>Coupling of myocardial stress resistance and signalling to voluntary activity and inactivity.</t>
  </si>
  <si>
    <t>/pubmed/27174591</t>
  </si>
  <si>
    <t>create date:2016/05/14 | first author:Budiono BP</t>
  </si>
  <si>
    <t>Bisphenol A Promotes Adiposity and Inflammation in a Nonmonotonic Dose-response Way in 5-week-old Male and Female C57BL/6J Mice Fed a Low-calorie Diet.</t>
  </si>
  <si>
    <t>/pubmed/27145005</t>
  </si>
  <si>
    <t>create date:2016/05/05 | first author:Yang M</t>
  </si>
  <si>
    <t>Comparative idiosyncrasies in life extension by reduced mTOR signalling and its distinctiveness from dietary restriction.</t>
  </si>
  <si>
    <t>/pubmed/27139919</t>
  </si>
  <si>
    <t>create date:2016/05/04 | first author:Garratt M</t>
  </si>
  <si>
    <t>Ghrelin treatment prevents development of activity based anorexia in mice.</t>
  </si>
  <si>
    <t>/pubmed/27052473</t>
  </si>
  <si>
    <t>create date:2016/04/08 | first author:Legrand R</t>
  </si>
  <si>
    <t>Death-defying experiments.</t>
  </si>
  <si>
    <t>/pubmed/26785474</t>
  </si>
  <si>
    <t>create date:2016/01/20 | first author:Cohen J</t>
  </si>
  <si>
    <t>The Chinese Herb Jianpijiedu Contributes to the Regulation of OATP1B2 and ABCC2 in a Rat Model of Orthotopic Transplantation Liver Cancer Pretreated with Food Restriction and Diarrhea.</t>
  </si>
  <si>
    <t>/pubmed/26665149</t>
  </si>
  <si>
    <t>create date:2015/12/15 | first author:Sun B</t>
  </si>
  <si>
    <t>Microbiota-Dependent Hepatic Lipogenesis Mediated by Stearoyl CoA Desaturase 1 (SCD1) Promotes Metabolic Syndrome in TLR5-Deficient Mice.</t>
  </si>
  <si>
    <t>/pubmed/26525535</t>
  </si>
  <si>
    <t>create date:2015/11/04 | first author:Singh V</t>
  </si>
  <si>
    <t>Locomotor response to acute nicotine in adolescent mice is altered by maternal undernutrition during lactation.</t>
  </si>
  <si>
    <t>/pubmed/26482122</t>
  </si>
  <si>
    <t>create date:2015/10/21 | first author:Dutra-Tavares AC</t>
  </si>
  <si>
    <t>Differential regulation of metabolic parameters by energy deficit and hunger.</t>
  </si>
  <si>
    <t>/pubmed/26209349</t>
  </si>
  <si>
    <t>create date:2015/07/26 | first author:Kitka T</t>
  </si>
  <si>
    <t>Circulating microRNA signature of genotype-by-age interactions in the long-lived Ames dwarf mouse.</t>
  </si>
  <si>
    <t>/pubmed/26176567</t>
  </si>
  <si>
    <t>create date:2015/07/16 | first author:Victoria B</t>
  </si>
  <si>
    <t>Chronic Dietary Administration of the Glycolytic Inhibitor 2-Deoxy-D-Glucose (2-DG) Inhibits the Growth of Implanted Ehrlich's Ascites Tumor in Mice.</t>
  </si>
  <si>
    <t>/pubmed/26135741</t>
  </si>
  <si>
    <t>create date:2015/07/03 | first author:Singh S</t>
  </si>
  <si>
    <t>On the complex relationship between energy expenditure and longevity: Reconciling the contradictory empirical results with a simple theoretical model.</t>
  </si>
  <si>
    <t>/pubmed/26086438</t>
  </si>
  <si>
    <t>create date:2015/06/19 | first author:Hou C</t>
  </si>
  <si>
    <t>Anti-ageing pill pushed as bona fide drug.</t>
  </si>
  <si>
    <t>/pubmed/26085249</t>
  </si>
  <si>
    <t>create date:2015/06/19 | first author:Check Hayden E</t>
  </si>
  <si>
    <t>Genomic lesions and colorectal carcinogenesis: the effects of protein-calorie restriction and inulin supplementation on deficiency statuses.</t>
  </si>
  <si>
    <t>/pubmed/25867388</t>
  </si>
  <si>
    <t>create date:2015/04/14 | first author:Cantero WB</t>
  </si>
  <si>
    <t>Caloric restriction mimetic 2-deoxyglucose alleviated lethal liver injury induced by lipopolysaccharide/D-galactosamine in mice.</t>
  </si>
  <si>
    <t>/pubmed/25749337</t>
  </si>
  <si>
    <t>create date:2015/03/10 | first author:Che Q</t>
  </si>
  <si>
    <t>In vitro caloric restriction induces protective genes and functional rejuvenation in senescent SAMP8 astrocytes.</t>
  </si>
  <si>
    <t>/pubmed/25711920</t>
  </si>
  <si>
    <t>create date:2015/02/26 | first author:García-Matas S</t>
  </si>
  <si>
    <t>Caloric restriction mimetic 2-deoxyglucose maintains cytoarchitecture and reduces tau phosphorylation in primary culture of mouse hippocampal pyramidal neurons.</t>
  </si>
  <si>
    <t>/pubmed/25678460</t>
  </si>
  <si>
    <t>create date:2015/02/14 | first author:Bele MS</t>
  </si>
  <si>
    <t>Ageing research: Blood to blood.</t>
  </si>
  <si>
    <t>/pubmed/25612035</t>
  </si>
  <si>
    <t>create date:2015/01/23 | first author:Scudellari M</t>
  </si>
  <si>
    <t>Why genes extending lifespan in model organisms have not been consistently associated with human longevity and what it means to translation research.</t>
  </si>
  <si>
    <t>/pubmed/25486354</t>
  </si>
  <si>
    <t>create date:2014/12/09 | first author:de Magalhães JP</t>
  </si>
  <si>
    <t>Caloric restriction mimetics: natural/physiological pharmacological autophagy inducers.</t>
  </si>
  <si>
    <t>/pubmed/25484097</t>
  </si>
  <si>
    <t>create date:2014/12/09 | first author:Mariño G</t>
  </si>
  <si>
    <t>Metformin alleviates hepatosteatosis by restoring SIRT1-mediated autophagy induction via an AMP-activated protein kinase-independent pathway.</t>
  </si>
  <si>
    <t>/pubmed/25484077</t>
  </si>
  <si>
    <t>create date:2014/12/09 | first author:Song YM</t>
  </si>
  <si>
    <t>Translational Medicine. A target for pharmacological intervention in an untreatable human disease.</t>
  </si>
  <si>
    <t>/pubmed/25477449</t>
  </si>
  <si>
    <t>create date:2014/12/06 | first author:Johnson SC</t>
  </si>
  <si>
    <t>Metformin protects skeletal muscle from cardiotoxin induced degeneration.</t>
  </si>
  <si>
    <t>/pubmed/25461598</t>
  </si>
  <si>
    <t>create date:2014/12/03 | first author:Langone F</t>
  </si>
  <si>
    <t>Moderate maternal food restriction in mice impairs physical growth, behavior, and neurodevelopment of offspring.</t>
  </si>
  <si>
    <t>/pubmed/25433908</t>
  </si>
  <si>
    <t>create date:2014/12/01 | first author:Akitake Y</t>
  </si>
  <si>
    <t>Brain-Derived Neurotrophic Factor in Alzheimer's Disease: Risk, Mechanisms, and Therapy.</t>
  </si>
  <si>
    <t>/pubmed/25354497</t>
  </si>
  <si>
    <t>create date:2014/10/31 | first author:Song JH</t>
  </si>
  <si>
    <t>FGF21 is an endocrine signal of protein restriction.</t>
  </si>
  <si>
    <t>/pubmed/25133427</t>
  </si>
  <si>
    <t>create date:2014/08/19 | first author:Laeger T</t>
  </si>
  <si>
    <t>Preoperative dietary restriction reduces intimal hyperplasia and protects from ischemia-reperfusion injury.</t>
  </si>
  <si>
    <t>/pubmed/25124359</t>
  </si>
  <si>
    <t>create date:2014/08/16 | first author:Mauro CR</t>
  </si>
  <si>
    <t>Low birth weight is associated with adiposity, impaired skeletal muscle energetics and weight loss resistance in mice.</t>
  </si>
  <si>
    <t>/pubmed/25091727</t>
  </si>
  <si>
    <t>create date:2014/08/06 | first author:Beauchamp B</t>
  </si>
  <si>
    <t>Striatal dopamine homeostasis is altered in mice following Roux-en-Y gastric bypass surgery.</t>
  </si>
  <si>
    <t>/pubmed/25068716</t>
  </si>
  <si>
    <t>create date:2014/07/30 | first author:Reddy IA</t>
  </si>
  <si>
    <t>In utero effects. In utero undernourishment perturbs the adult sperm methylome and intergenerational metabolism.</t>
  </si>
  <si>
    <t>/pubmed/25011554</t>
  </si>
  <si>
    <t>create date:2014/07/12 | first author:Radford EJ</t>
  </si>
  <si>
    <t>Glucose reduces the anticonvulsant effects of the ketogenic diet in EL mice.</t>
  </si>
  <si>
    <t>/pubmed/24938543</t>
  </si>
  <si>
    <t>create date:2014/06/19 | first author:Mantis JG</t>
  </si>
  <si>
    <t>Methionine restriction activates the retrograde response and confers both stress tolerance and lifespan extension to yeast, mouse and human cells.</t>
  </si>
  <si>
    <t>/pubmed/24830393</t>
  </si>
  <si>
    <t>create date:2014/05/17 | first author:Johnson JE</t>
  </si>
  <si>
    <t>Preservation of blood glucose homeostasis in slow-senescing somatotrophism-deficient mice subjected to intermittent fasting begun at middle or old age.</t>
  </si>
  <si>
    <t>/pubmed/24789008</t>
  </si>
  <si>
    <t>create date:2014/05/03 | first author:Arum O</t>
  </si>
  <si>
    <t>Seeking genes responsible for developmental origins of health and disease from the fetal mouse liver following maternal food restriction.</t>
  </si>
  <si>
    <t>/pubmed/24754856</t>
  </si>
  <si>
    <t>create date:2014/04/24 | first author:Ogawa T</t>
  </si>
  <si>
    <t>Age-dependent effect of every-other-day feeding and aerobic exercise in ubiquinone levels and related antioxidant activities in mice muscle.</t>
  </si>
  <si>
    <t>/pubmed/24496576</t>
  </si>
  <si>
    <t>create date:2014/02/06 | first author:Rodríguez-Bies E</t>
  </si>
  <si>
    <t>Evolution of human longevity uncoupled from caloric restriction mechanisms.</t>
  </si>
  <si>
    <t>/pubmed/24400080</t>
  </si>
  <si>
    <t>create date:2014/01/09 | first author:Zhao G</t>
  </si>
  <si>
    <t>Subfatin is a novel adipokine and unlike Meteorin in adipose and brain expression.</t>
  </si>
  <si>
    <t>/pubmed/24393292</t>
  </si>
  <si>
    <t>create date:2014/01/08 | first author:Li ZY</t>
  </si>
  <si>
    <t>The anti-aging effects of Ludwigia octovalvis on Drosophila melanogaster and SAMP8 mice.</t>
  </si>
  <si>
    <t>/pubmed/24338263</t>
  </si>
  <si>
    <t>create date:2013/12/18 | first author:Lin WS</t>
  </si>
  <si>
    <t>Role of prenatal undernutrition in the expression of serotonin, dopamine and leptin receptors in adult mice: implications of food intake.</t>
  </si>
  <si>
    <t>/pubmed/24337628</t>
  </si>
  <si>
    <t>create date:2013/12/18 | first author:Manuel-Apolinar L</t>
  </si>
  <si>
    <t>Transposable elements become active and mobile in the genomes of aging mammalian somatic tissues.</t>
  </si>
  <si>
    <t>/pubmed/24323947</t>
  </si>
  <si>
    <t>create date:2013/12/11 | first author:De Cecco M</t>
  </si>
  <si>
    <t>The fountain of youth: role of sirtuins in aging and regenerative medicine.</t>
  </si>
  <si>
    <t>/pubmed/24147522</t>
  </si>
  <si>
    <t>create date:2013/10/24 | first author:Della-Morte D</t>
  </si>
  <si>
    <t>Utilizing calorie restriction to evaluate the role of sirtuins in healthspan and lifespan of mice.</t>
  </si>
  <si>
    <t>/pubmed/24014415</t>
  </si>
  <si>
    <t>create date:2013/09/10 | first author:Curtis J</t>
  </si>
  <si>
    <t>The use of calorie restriction mimetics to study aging.</t>
  </si>
  <si>
    <t>/pubmed/23929100</t>
  </si>
  <si>
    <t>create date:2013/08/10 | first author:Kitada M</t>
  </si>
  <si>
    <t>The energy trade-off between growth and longevity.</t>
  </si>
  <si>
    <t>/pubmed/23872259</t>
  </si>
  <si>
    <t>create date:2013/07/23 | first author:Hou C</t>
  </si>
  <si>
    <t>An eGFP-expressing subpopulation of growth hormone secretagogue receptor cells are distinct from kisspeptin, tyrosine hydroxylase, and RFamide-related peptide neurons in mice.</t>
  </si>
  <si>
    <t>/pubmed/23831041</t>
  </si>
  <si>
    <t>create date:2013/07/09 | first author:Smith JT</t>
  </si>
  <si>
    <t>Vertical sleeve gastrectomy reduces hepatic steatosis while increasing serum bile acids in a weight-loss-independent manner.</t>
  </si>
  <si>
    <t>/pubmed/23804416</t>
  </si>
  <si>
    <t>create date:2013/06/28 | first author:Myronovych A</t>
  </si>
  <si>
    <t>Maternal dietary restriction alters offspring's sleep homeostasis.</t>
  </si>
  <si>
    <t>/pubmed/23741310</t>
  </si>
  <si>
    <t>create date:2013/06/07 | first author:Shimizu N</t>
  </si>
  <si>
    <t>Nutritional intervention restores muscle but not kidney phenotypes in adult calcineurin Aα null mice.</t>
  </si>
  <si>
    <t>/pubmed/23638102</t>
  </si>
  <si>
    <t>create date:2013/05/03 | first author:Madsen K</t>
  </si>
  <si>
    <t>Calorie restriction (CR) and CR mimetics for the prevention and treatment of age-related eye disorders.</t>
  </si>
  <si>
    <t>/pubmed/23588119</t>
  </si>
  <si>
    <t>create date:2013/04/17 | first author:Kawashima M</t>
  </si>
  <si>
    <t>Intermittent fasting: the science of going without.</t>
  </si>
  <si>
    <t>/pubmed/23569168</t>
  </si>
  <si>
    <t>create date:2013/04/10 | first author:Collier R</t>
  </si>
  <si>
    <t>Renal parenchyma developmental plasticity in mice infected with Schistosoma mansoni, whose mothers were malnourished during lactation.</t>
  </si>
  <si>
    <t>/pubmed/23567250</t>
  </si>
  <si>
    <t>create date:2013/04/10 | first author:Corrêa CL</t>
  </si>
  <si>
    <t>Dietary restriction of rodents decreases aging rate without affecting initial mortality rate -- a meta-analysis.</t>
  </si>
  <si>
    <t>/pubmed/23438200</t>
  </si>
  <si>
    <t>create date:2013/02/27 | first author:Simons MJ</t>
  </si>
  <si>
    <t>FOXO3A directs a protective autophagy program in haematopoietic stem cells.</t>
  </si>
  <si>
    <t>/pubmed/23389440</t>
  </si>
  <si>
    <t>create date:2013/02/08 | first author:Warr MR</t>
  </si>
  <si>
    <t>Is fasting good for you?</t>
  </si>
  <si>
    <t>/pubmed/23342442</t>
  </si>
  <si>
    <t>create date:2013/01/25 | first author:Stipp D</t>
  </si>
  <si>
    <t>Preoperative diet impacts the adipose tissue response to surgical trauma.</t>
  </si>
  <si>
    <t>/pubmed/23274098</t>
  </si>
  <si>
    <t>create date:2013/01/01 | first author:Nguyen B</t>
  </si>
  <si>
    <t>Successful adaptation to ketosis by mice with tissue-specific deficiency of ketone body oxidation.</t>
  </si>
  <si>
    <t>/pubmed/23233542</t>
  </si>
  <si>
    <t>create date:2012/12/13 | first author:Cotter DG</t>
  </si>
  <si>
    <t>Interventions: Live long and prosper.</t>
  </si>
  <si>
    <t>/pubmed/23222670</t>
  </si>
  <si>
    <t>create date:2012/12/12 | first author:Bourzac K</t>
  </si>
  <si>
    <t>Thyroid hormone regulation of Sirtuin 1 expression and implications to integrated responses in fasted mice.</t>
  </si>
  <si>
    <t>/pubmed/23151359</t>
  </si>
  <si>
    <t>create date:2012/11/16 | first author:Cordeiro A</t>
  </si>
  <si>
    <t>Dietary resveratrol prevents Alzheimer's markers and increases life span in SAMP8.</t>
  </si>
  <si>
    <t>/pubmed/23129026</t>
  </si>
  <si>
    <t>create date:2012/11/07 | first author:Porquet D</t>
  </si>
  <si>
    <t>Models of longevity (calorie restriction and AC5 KO): result of three bad hypotheses.</t>
  </si>
  <si>
    <t>/pubmed/23104867</t>
  </si>
  <si>
    <t>create date:2012/10/30 | first author:Vatner SF</t>
  </si>
  <si>
    <t>Dietary restriction: critical co-factors to separate health span from life span benefits.</t>
  </si>
  <si>
    <t>/pubmed/22963324</t>
  </si>
  <si>
    <t>create date:2012/09/12 | first author:Mendelsohn AR</t>
  </si>
  <si>
    <t>Stem cell niches: famished Paneth cells, gluttonous stem cells.</t>
  </si>
  <si>
    <t>/pubmed/22835795</t>
  </si>
  <si>
    <t>create date:2012/07/28 | first author:Kim TH</t>
  </si>
  <si>
    <t>Conjectures on some curious connections among social status, calorie restriction, hunger, fatness, and longevity.</t>
  </si>
  <si>
    <t>/pubmed/22834696</t>
  </si>
  <si>
    <t>create date:2012/07/28 | first author:Kaiser KA</t>
  </si>
  <si>
    <t>Transcript profiling of the ruminant liver indicates a unique program of transcriptional regulation of ketogenic enzymes during food restriction.</t>
  </si>
  <si>
    <t>/pubmed/22748507</t>
  </si>
  <si>
    <t>create date:2012/07/04 | first author:Doelman J</t>
  </si>
  <si>
    <t>The effect of resveratrol on longevity across species: a meta-analysis.</t>
  </si>
  <si>
    <t>/pubmed/22718956</t>
  </si>
  <si>
    <t>create date:2012/06/22 | first author:Hector KL</t>
  </si>
  <si>
    <t>Dietary methyl donor depletion protects against intestinal tumorigenesis in Apc(Min/+) mice.</t>
  </si>
  <si>
    <t>/pubmed/22677908</t>
  </si>
  <si>
    <t>create date:2012/06/09 | first author:Kadaveru K</t>
  </si>
  <si>
    <t>SIRT3 protein deacetylates isocitrate dehydrogenase 2 (IDH2) and regulates mitochondrial redox status.</t>
  </si>
  <si>
    <t>/pubmed/22416140</t>
  </si>
  <si>
    <t>create date:2012/03/15 | first author:Yu W</t>
  </si>
  <si>
    <t>Melanocortin-3 receptors are involved in adaptation to restricted feeding.</t>
  </si>
  <si>
    <t>/pubmed/22353545</t>
  </si>
  <si>
    <t>create date:2012/02/23 | first author:Begriche K</t>
  </si>
  <si>
    <t>Resveratrol ameliorates aging-related metabolic phenotypes by inhibiting cAMP phosphodiesterases.</t>
  </si>
  <si>
    <t>/pubmed/22304913</t>
  </si>
  <si>
    <t>create date:2012/02/07 | first author:Park SJ</t>
  </si>
  <si>
    <t>Potentiation of dietary restriction-induced lifespan extension by polyphenols.</t>
  </si>
  <si>
    <t>/pubmed/22265987</t>
  </si>
  <si>
    <t>create date:2012/01/24 | first author:Aires DJ</t>
  </si>
  <si>
    <t>Should diabetic women with breast cancer have their own intervention studies?</t>
  </si>
  <si>
    <t>/pubmed/22180498</t>
  </si>
  <si>
    <t>create date:2011/12/20 | first author:Potter DA</t>
  </si>
  <si>
    <t>Energy-sensing factors coactivator peroxisome proliferator-activated receptor γ coactivator 1-α (PGC-1α) and AMP-activated protein kinase control expression of inflammatory mediators in liver: induction of interleukin 1 receptor antagonist.</t>
  </si>
  <si>
    <t>/pubmed/22117073</t>
  </si>
  <si>
    <t>create date:2011/11/26 | first author:Buler M</t>
  </si>
  <si>
    <t>The spatial association of gene expression evolves from synchrony to asynchrony and stochasticity with age.</t>
  </si>
  <si>
    <t>/pubmed/21912663</t>
  </si>
  <si>
    <t>create date:2011/09/14 | first author:Wang Q</t>
  </si>
  <si>
    <t>The outcome of acute schistosomiasis infection in adult mice with postnatal exposure to maternal malnutrition.</t>
  </si>
  <si>
    <t>/pubmed/21894380</t>
  </si>
  <si>
    <t>create date:2011/09/07 | first author:Corrêa CL</t>
  </si>
  <si>
    <t>Deletion of the mammalian INDY homolog mimics aspects of dietary restriction and protects against adiposity and insulin resistance in mice.</t>
  </si>
  <si>
    <t>/pubmed/21803289</t>
  </si>
  <si>
    <t>create date:2011/08/02 | first author:Birkenfeld AL</t>
  </si>
  <si>
    <t>New comparative genomics approach reveals a conserved health span signature across species.</t>
  </si>
  <si>
    <t>/pubmed/21775776</t>
  </si>
  <si>
    <t>create date:2011/07/22 | first author:Antosh M</t>
  </si>
  <si>
    <t>SIRT3 attenuates palmitate-induced ROS production and inflammation in proximal tubular cells.</t>
  </si>
  <si>
    <t>/pubmed/21664458</t>
  </si>
  <si>
    <t>create date:2011/06/15 | first author:Koyama T</t>
  </si>
  <si>
    <t>Energy restriction negates NMDA receptor antagonist efficacy in ischemic stroke.</t>
  </si>
  <si>
    <t>/pubmed/21660587</t>
  </si>
  <si>
    <t>create date:2011/06/11 | first author:Yoon JS</t>
  </si>
  <si>
    <t>Voluntary exercise improves high-fat diet-induced leptin resistance independent of adiposity.</t>
  </si>
  <si>
    <t>/pubmed/21586558</t>
  </si>
  <si>
    <t>create date:2011/05/19 | first author:Krawczewski Carhuatanta KA</t>
  </si>
  <si>
    <t>Fetal programming of pulmonary vascular dysfunction in mice: role of epigenetic mechanisms.</t>
  </si>
  <si>
    <t>/pubmed/21536851</t>
  </si>
  <si>
    <t>create date:2011/05/04 | first author:Rexhaj E</t>
  </si>
  <si>
    <t>Stabilization of Suv39H1 by SirT1 is part of oxidative stress response and ensures genome protection.</t>
  </si>
  <si>
    <t>/pubmed/21504832</t>
  </si>
  <si>
    <t>create date:2011/04/21 | first author:Bosch-Presegué L</t>
  </si>
  <si>
    <t>All-trans retinoic acid modifies the expression of clock and disease marker genes.</t>
  </si>
  <si>
    <t>/pubmed/21497500</t>
  </si>
  <si>
    <t>create date:2011/04/19 | first author:Sherman H</t>
  </si>
  <si>
    <t>Beneficial effects of alternate dietary regimen on liver inflammation, atherosclerosis and renal activation.</t>
  </si>
  <si>
    <t>/pubmed/21483792</t>
  </si>
  <si>
    <t>create date:2011/04/13 | first author:Wielinga PY</t>
  </si>
  <si>
    <t>Deletion of growth hormone receptor gene but not visceral fat removal decreases expression of apoptosis-related genes in the kidney-potential mechanism of lifespan extension.</t>
  </si>
  <si>
    <t>/pubmed/21431351</t>
  </si>
  <si>
    <t>create date:2011/03/25 | first author:Gesing A</t>
  </si>
  <si>
    <t>Intermittent fasting in mice does not improve hindlimb motor performance after spinal cord injury.</t>
  </si>
  <si>
    <t>/pubmed/21410319</t>
  </si>
  <si>
    <t>create date:2011/03/18 | first author:Streijger F</t>
  </si>
  <si>
    <t>Reduced mitochondrial function in obesity-associated fatty liver: SIRT3 takes on the fat.</t>
  </si>
  <si>
    <t>/pubmed/21386135</t>
  </si>
  <si>
    <t>create date:2011/03/10 | first author:Choudhury M</t>
  </si>
  <si>
    <t>Caffeine alters circadian rhythms and expression of disease and metabolic markers.</t>
  </si>
  <si>
    <t>/pubmed/21352949</t>
  </si>
  <si>
    <t>create date:2011/03/01 | first author:Sherman H</t>
  </si>
  <si>
    <t>Neuronal suppressor of cytokine signaling-3 deficiency enhances hypothalamic leptin-dependent phosphatidylinositol 3-kinase signaling.</t>
  </si>
  <si>
    <t>/pubmed/21325649</t>
  </si>
  <si>
    <t>create date:2011/02/18 | first author:Metlakunta AS</t>
  </si>
  <si>
    <t>Impairment of peripheral circadian clocks precedes metabolic abnormalities in ob/ob mice.</t>
  </si>
  <si>
    <t>/pubmed/21285316</t>
  </si>
  <si>
    <t>create date:2011/02/03 | first author:Ando H</t>
  </si>
  <si>
    <t>Alternate day calorie restriction improves systemic inflammation in a mouse model of sepsis induced by cecal ligation and puncture.</t>
  </si>
  <si>
    <t>/pubmed/21195419</t>
  </si>
  <si>
    <t>create date:2011/01/05 | first author:Hasegawa A</t>
  </si>
  <si>
    <t>Mindin: a novel marker for podocyte injury in diabetic nephropathy.</t>
  </si>
  <si>
    <t>/pubmed/21098016</t>
  </si>
  <si>
    <t>create date:2010/11/26 | first author:Murakoshi M</t>
  </si>
  <si>
    <t>Caloric restriction reduces IgA levels and modifies cytokine mRNA expression in mouse small intestine.</t>
  </si>
  <si>
    <t>/pubmed/20951020</t>
  </si>
  <si>
    <t>create date:2010/10/19 | first author:Lara-Padilla E</t>
  </si>
  <si>
    <t>Perspectives on cellular senescence and short term dietary restriction in adults.</t>
  </si>
  <si>
    <t>/pubmed/20864777</t>
  </si>
  <si>
    <t>create date:2010/09/25 | first author:Kirkland JL</t>
  </si>
  <si>
    <t>Can autophagy promote longevity?</t>
  </si>
  <si>
    <t>/pubmed/20811357</t>
  </si>
  <si>
    <t>create date:2010/09/03 | first author:Madeo F</t>
  </si>
  <si>
    <t>Effect of intermittent fasting on prostate cancer tumor growth in a mouse model.</t>
  </si>
  <si>
    <t>/pubmed/20733612</t>
  </si>
  <si>
    <t>create date:2010/08/25 | first author:Thomas JA 2nd</t>
  </si>
  <si>
    <t>Long-term restricted feeding alters circadian expression and reduces the level of inflammatory and disease markers.</t>
  </si>
  <si>
    <t>/pubmed/20731750</t>
  </si>
  <si>
    <t>create date:2010/08/25 | first author:Sherman H</t>
  </si>
  <si>
    <t>Controlling SIRT1 expression by microRNAs in health and metabolic disease.</t>
  </si>
  <si>
    <t>/pubmed/20689156</t>
  </si>
  <si>
    <t>create date:2010/08/07 | first author:Lee J</t>
  </si>
  <si>
    <t>P66SHC and ageing: ROS and TOR?</t>
  </si>
  <si>
    <t>/pubmed/20689155</t>
  </si>
  <si>
    <t>create date:2010/08/07 | first author:Pani G</t>
  </si>
  <si>
    <t>Impacts of dietary selenium deficiency on metabolic phenotypes of diet-restricted GPX1-overexpressing mice.</t>
  </si>
  <si>
    <t>/pubmed/20578960</t>
  </si>
  <si>
    <t>create date:2010/06/29 | first author:Pepper MP</t>
  </si>
  <si>
    <t>Short-term fasting induces profound neuronal autophagy.</t>
  </si>
  <si>
    <t>/pubmed/20534972</t>
  </si>
  <si>
    <t>create date:2010/06/11 | first author:Alirezaei M</t>
  </si>
  <si>
    <t>Commonly adopted caloric restriction protocols often involve malnutrition.</t>
  </si>
  <si>
    <t>/pubmed/20493280</t>
  </si>
  <si>
    <t>create date:2010/05/25 | first author:Cerqueira FM</t>
  </si>
  <si>
    <t>Maternal high fat feeding and gestational dietary restriction: effects on offspring body weight, food intake and hypothalamic gene expression over three generations in mice.</t>
  </si>
  <si>
    <t>/pubmed/20430050</t>
  </si>
  <si>
    <t>create date:2010/05/01 | first author:Giraudo SQ</t>
  </si>
  <si>
    <t>Maternal dietary restriction during lactation influences postnatal growth and behavior in the offspring of mice.</t>
  </si>
  <si>
    <t>/pubmed/20399822</t>
  </si>
  <si>
    <t>create date:2010/04/20 | first author:Kumon M</t>
  </si>
  <si>
    <t>The role of Sirt1 in renal rejuvenation and resistance to stress.</t>
  </si>
  <si>
    <t>/pubmed/20335654</t>
  </si>
  <si>
    <t>create date:2010/03/26 | first author:Nath KA</t>
  </si>
  <si>
    <t>Loss of the actin remodeler Eps8 causes intestinal defects and improved metabolic status in mice.</t>
  </si>
  <si>
    <t>/pubmed/20209148</t>
  </si>
  <si>
    <t>create date:2010/03/09 | first author:Tocchetti A</t>
  </si>
  <si>
    <t>SIRT3 regulates mitochondrial fatty-acid oxidation by reversible enzyme deacetylation.</t>
  </si>
  <si>
    <t>/pubmed/20203611</t>
  </si>
  <si>
    <t>create date:2010/03/06 | first author:Hirschey MD</t>
  </si>
  <si>
    <t>Metabolic syndrome and altered gut microbiota in mice lacking Toll-like receptor 5.</t>
  </si>
  <si>
    <t>/pubmed/20203013</t>
  </si>
  <si>
    <t>create date:2010/03/06 | first author:Vijay-Kumar M</t>
  </si>
  <si>
    <t>Control" laboratory rodents are metabolically morbid: why it matters.</t>
  </si>
  <si>
    <t>/pubmed/20194732</t>
  </si>
  <si>
    <t>create date:2010/03/03 | first author:Martin B</t>
  </si>
  <si>
    <t>Longevity regulation in flies: a role for p53.</t>
  </si>
  <si>
    <t>/pubmed/20157591</t>
  </si>
  <si>
    <t>create date:2010/02/17 | first author:Donehower LA</t>
  </si>
  <si>
    <t>Urea cycle regulation by mitochondrial sirtuin, SIRT5.</t>
  </si>
  <si>
    <t>/pubmed/20157539</t>
  </si>
  <si>
    <t>create date:2010/02/17 | first author:Nakagawa T</t>
  </si>
  <si>
    <t>Genes and behavior interact to determine mortality in mice when food is scarce and competition fierce.</t>
  </si>
  <si>
    <t>/pubmed/20156203</t>
  </si>
  <si>
    <t>create date:2010/02/17 | first author:Mattson MP</t>
  </si>
  <si>
    <t>dSir2 and fly mobility.</t>
  </si>
  <si>
    <t>/pubmed/20107322</t>
  </si>
  <si>
    <t>create date:2010/01/29 | first author:Parashar V</t>
  </si>
  <si>
    <t>Effect of intrauterine undernutrition during late gestation on pancreatic beta cell mass.</t>
  </si>
  <si>
    <t>/pubmed/20051640</t>
  </si>
  <si>
    <t>create date:2010/01/07 | first author:Inoue T</t>
  </si>
  <si>
    <t>Genes and gene expression modules associated with caloric restriction and aging in the laboratory mouse.</t>
  </si>
  <si>
    <t>/pubmed/19968875</t>
  </si>
  <si>
    <t>create date:2009/12/09 | first author:Swindell WR</t>
  </si>
  <si>
    <t>Restricted feeding-induced sleep, activity, and body temperature changes in normal and preproghrelin-deficient mice.</t>
  </si>
  <si>
    <t>/pubmed/19939974</t>
  </si>
  <si>
    <t>create date:2009/11/27 | first author:Szentirmai E</t>
  </si>
  <si>
    <t>Food presentation modifies longevity and the beneficial action of dietary restriction in Drosophila.</t>
  </si>
  <si>
    <t>/pubmed/19895881</t>
  </si>
  <si>
    <t>create date:2009/11/10 | first author:Vigne P</t>
  </si>
  <si>
    <t>Central nervous system melanocortin-3 receptors are required for synchronizing metabolism during entrainment to restricted feeding during the light cycle.</t>
  </si>
  <si>
    <t>/pubmed/19837866</t>
  </si>
  <si>
    <t>create date:2009/10/20 | first author:Sutton GM</t>
  </si>
  <si>
    <t>Ribosomal protein S6 kinase 1 signaling regulates mammalian life span.</t>
  </si>
  <si>
    <t>/pubmed/19797661</t>
  </si>
  <si>
    <t>create date:2009/10/03 | first author:Selman C</t>
  </si>
  <si>
    <t>Cell signaling. Aging is RSKy business.</t>
  </si>
  <si>
    <t>/pubmed/19797648</t>
  </si>
  <si>
    <t>create date:2009/10/03 | first author:Kaeberlein M</t>
  </si>
  <si>
    <t>Developmental regulation of cardiovascular function is dependent on both genotype and environment.</t>
  </si>
  <si>
    <t>/pubmed/19783772</t>
  </si>
  <si>
    <t>create date:2009/09/29 | first author:Knight BS</t>
  </si>
  <si>
    <t>Availability of saliva for the assessment of alterations in the autonomic nervous system caused by physical exercise training.</t>
  </si>
  <si>
    <t>/pubmed/19735909</t>
  </si>
  <si>
    <t>create date:2009/09/09 | first author:Yoshino Y</t>
  </si>
  <si>
    <t>Live fast, die young: new lessons in mammalian longevity.</t>
  </si>
  <si>
    <t>/pubmed/19725776</t>
  </si>
  <si>
    <t>create date:2009/09/04 | first author:Cox LS</t>
  </si>
  <si>
    <t>Angiotensin II receptor blocker candesartan cilexetil, but not hydralazine hydrochloride, protects against mouse cardiac enlargement resulting from undernutrition in utero.</t>
  </si>
  <si>
    <t>/pubmed/19700611</t>
  </si>
  <si>
    <t>create date:2009/08/25 | first author:Kawamura M</t>
  </si>
  <si>
    <t>Increasing longevity through caloric restriction or rapamycin feeding in mammals: common mechanisms for common outcomes?</t>
  </si>
  <si>
    <t>/pubmed/19678809</t>
  </si>
  <si>
    <t>create date:2009/08/15 | first author:Cox LS</t>
  </si>
  <si>
    <t>Macronutrient intake and cancer: how does dietary restriction influence tumor growth and why should we care?</t>
  </si>
  <si>
    <t>/pubmed/19654107</t>
  </si>
  <si>
    <t>create date:2009/08/06 | first author:Pollak M</t>
  </si>
  <si>
    <t>Revealing system-level correlations between aging and calorie restriction using a mouse transcriptome.</t>
  </si>
  <si>
    <t>/pubmed/19590981</t>
  </si>
  <si>
    <t>create date:2009/07/11 | first author:Hong SE</t>
  </si>
  <si>
    <t>When less is more: the PI3K pathway as a determinant of tumor response to dietary restriction.</t>
  </si>
  <si>
    <t>/pubmed/19581877</t>
  </si>
  <si>
    <t>create date:2009/07/08 | first author:Coffer PJ</t>
  </si>
  <si>
    <t>Early life undernutrition alters the level of reduced glutathione but not the activity levels of reactive oxygen species enzymes or lipid peroxidation in the mouse forebrain.</t>
  </si>
  <si>
    <t>/pubmed/19524562</t>
  </si>
  <si>
    <t>create date:2009/06/16 | first author:Partadiredja G</t>
  </si>
  <si>
    <t>Up-regulation of orphan nuclear estrogen-related receptor alpha expression during long-term caloric restriction in mice.</t>
  </si>
  <si>
    <t>/pubmed/19504233</t>
  </si>
  <si>
    <t>create date:2009/06/09 | first author:Ranhotra HS</t>
  </si>
  <si>
    <t>Cancer prevention research: back to the future.</t>
  </si>
  <si>
    <t>/pubmed/19491288</t>
  </si>
  <si>
    <t>create date:2009/06/06 | first author:Lippman SM</t>
  </si>
  <si>
    <t>Isocaloric high-protein diet ameliorates systolic blood pressure increase and cardiac remodeling caused by maternal caloric restriction in adult mouse offspring.</t>
  </si>
  <si>
    <t>/pubmed/19461162</t>
  </si>
  <si>
    <t>create date:2009/05/23 | first author:Kawamura M</t>
  </si>
  <si>
    <t>Life-span extension in mice by preweaning food restriction and by methionine restriction in middle age.</t>
  </si>
  <si>
    <t>/pubmed/19414512</t>
  </si>
  <si>
    <t>create date:2009/05/06 | first author:Sun L</t>
  </si>
  <si>
    <t>Isocaloric high-protein diet as well as branched-chain amino acids supplemented diet partially alleviates adverse consequences of maternal undernutrition on fetal growth.</t>
  </si>
  <si>
    <t>/pubmed/19395294</t>
  </si>
  <si>
    <t>create date:2009/04/28 | first author:Mogami H</t>
  </si>
  <si>
    <t>Resveratrol inhibits the expression of SREBP1 in cell model of steatosis via Sirt1-FOXO1 signaling pathway.</t>
  </si>
  <si>
    <t>/pubmed/19285015</t>
  </si>
  <si>
    <t>create date:2009/03/17 | first author:Wang GL</t>
  </si>
  <si>
    <t>Small molecule activators of SIRT1 replicate signaling pathways triggered by calorie restriction in vivo.</t>
  </si>
  <si>
    <t>/pubmed/19284563</t>
  </si>
  <si>
    <t>create date:2009/03/17 | first author:Smith JJ</t>
  </si>
  <si>
    <t>Calpain 10 is required for cell viability and is decreased in the aging kidney.</t>
  </si>
  <si>
    <t>/pubmed/19144693</t>
  </si>
  <si>
    <t>create date:2009/01/16 | first author:Covington MD</t>
  </si>
  <si>
    <t>Pretreatment with alternate day modified fast will permit higher dose and frequency of cancer chemotherapy and better cure rates.</t>
  </si>
  <si>
    <t>/pubmed/19135806</t>
  </si>
  <si>
    <t>create date:2009/01/13 | first author:Johnson JB</t>
  </si>
  <si>
    <t>The effects of AGEing on diet.</t>
  </si>
  <si>
    <t>/pubmed/19095955</t>
  </si>
  <si>
    <t>create date:2008/12/20 | first author:Buetler T</t>
  </si>
  <si>
    <t>Preventing NAD(+) depletion protects neurons against excitotoxicity: bioenergetic effects of mild mitochondrial uncoupling and caloric restriction.</t>
  </si>
  <si>
    <t>/pubmed/19076449</t>
  </si>
  <si>
    <t>create date:2008/12/17 | first author:Liu D</t>
  </si>
  <si>
    <t>Effect of intermittent fasting on circadian rhythms in mice depends on feeding time.</t>
  </si>
  <si>
    <t>/pubmed/19041664</t>
  </si>
  <si>
    <t>create date:2008/12/02 | first author:Froy O</t>
  </si>
  <si>
    <t>The genetic ablation of SRC-3 protects against obesity and improves insulin sensitivity by reducing the acetylation of PGC-1{alpha}.</t>
  </si>
  <si>
    <t>/pubmed/18957541</t>
  </si>
  <si>
    <t>create date:2008/10/30 | first author:Coste A</t>
  </si>
  <si>
    <t>Identifying the genes and genetic interrelationships underlying the impact of calorie restriction on maximum lifespan: an artificial intelligence-based approach.</t>
  </si>
  <si>
    <t>/pubmed/18729806</t>
  </si>
  <si>
    <t>create date:2008/08/30 | first author:Goertzel B</t>
  </si>
  <si>
    <t>Genes regulated by caloric restriction have unique roles within transcriptional networks.</t>
  </si>
  <si>
    <t>/pubmed/18634819</t>
  </si>
  <si>
    <t>create date:2008/07/19 | first author:Swindell WR</t>
  </si>
  <si>
    <t>Resveratrol delays age-related deterioration and mimics transcriptional aspects of dietary restriction without extending life span.</t>
  </si>
  <si>
    <t>/pubmed/18599363</t>
  </si>
  <si>
    <t>create date:2008/07/05 | first author:Pearson KJ</t>
  </si>
  <si>
    <t>Regulation of SIRT1 protein levels by nutrient availability.</t>
  </si>
  <si>
    <t>/pubmed/18544345</t>
  </si>
  <si>
    <t>create date:2008/06/12 | first author:Kanfi Y</t>
  </si>
  <si>
    <t>Comparison of metabolic rate and oxidative stress between two different strains of mice with varying response to caloric restriction.</t>
  </si>
  <si>
    <t>/pubmed/18541398</t>
  </si>
  <si>
    <t>create date:2008/06/11 | first author:Ferguson M</t>
  </si>
  <si>
    <t>Neurotoxic and neurotrophic roles of proNGF and the receptor sortilin in the adult and ageing nervous system.</t>
  </si>
  <si>
    <t>/pubmed/18412630</t>
  </si>
  <si>
    <t>create date:2008/04/17 | first author:Al-Shawi R</t>
  </si>
  <si>
    <t>Role of maternal glucocorticoid inducible kinase SGK1 in fetal programming of blood pressure in response to prenatal diet.</t>
  </si>
  <si>
    <t>/pubmed/18367651</t>
  </si>
  <si>
    <t>create date:2008/03/28 | first author:Rexhepaj R</t>
  </si>
  <si>
    <t>Dopaminergic and brain-derived neurotrophic factor signalling in inbred mice exposed to a restricted feeding schedule.</t>
  </si>
  <si>
    <t>/pubmed/18363853</t>
  </si>
  <si>
    <t>create date:2008/03/28 | first author:Gelegen C</t>
  </si>
  <si>
    <t>The obesity gene, FTO, is of ancient origin, up-regulated during food deprivation and expressed in neurons of feeding-related nuclei of the brain.</t>
  </si>
  <si>
    <t>/pubmed/18218688</t>
  </si>
  <si>
    <t>create date:2008/01/26 | first author:Fredriksson R</t>
  </si>
  <si>
    <t>Comparative analysis of microarray data identifies common responses to caloric restriction among mouse tissues.</t>
  </si>
  <si>
    <t>/pubmed/18155270</t>
  </si>
  <si>
    <t>create date:2007/12/25 | first author:Swindell WR</t>
  </si>
  <si>
    <t>Small molecule activators of SIRT1 as therapeutics for the treatment of type 2 diabetes.</t>
  </si>
  <si>
    <t>/pubmed/18046409</t>
  </si>
  <si>
    <t>create date:2007/11/30 | first author:Milne JC</t>
  </si>
  <si>
    <t>Is Sirt1 a miracle bullet for longevity?</t>
  </si>
  <si>
    <t>/pubmed/17941969</t>
  </si>
  <si>
    <t>create date:2007/10/19 | first author:Imai S</t>
  </si>
  <si>
    <t>SIRT1 transgenic mice show phenotypes resembling calorie restriction.</t>
  </si>
  <si>
    <t>/pubmed/17877786</t>
  </si>
  <si>
    <t>create date:2007/09/20 | first author:Bordone L</t>
  </si>
  <si>
    <t>Generation and characterization of sodium-dicarboxylate cotransporter-deficient mice.</t>
  </si>
  <si>
    <t>/pubmed/17410095</t>
  </si>
  <si>
    <t>create date:2007/04/06 | first author:Ho HT</t>
  </si>
  <si>
    <t>Vertebrate aging research 2006.</t>
  </si>
  <si>
    <t>/pubmed/17328686</t>
  </si>
  <si>
    <t>create date:2007/03/03 | first author:Austad SN</t>
  </si>
  <si>
    <t>Can eating a very low-calorie diet help slow the aging process?</t>
  </si>
  <si>
    <t>/pubmed/17297649</t>
  </si>
  <si>
    <t>create date:2007/02/14</t>
  </si>
  <si>
    <t>[Cheers !].</t>
  </si>
  <si>
    <t>/pubmed/17291416</t>
  </si>
  <si>
    <t>create date:2007/02/13 | first author:Labie D</t>
  </si>
  <si>
    <t>/pubmed/17146859</t>
  </si>
  <si>
    <t>create date:2006/12/06</t>
  </si>
  <si>
    <t>Sirtuins: a conserved key unlocking AceCS activity.</t>
  </si>
  <si>
    <t>/pubmed/17141505</t>
  </si>
  <si>
    <t>create date:2006/12/05 | first author:North BJ</t>
  </si>
  <si>
    <t>Energy intake and amyotrophic lateral sclerosis.</t>
  </si>
  <si>
    <t>/pubmed/17114821</t>
  </si>
  <si>
    <t>create date:2006/11/23 | first author:Mattson MP</t>
  </si>
  <si>
    <t>Medicine: grapes versus gluttony.</t>
  </si>
  <si>
    <t>/pubmed/17086197</t>
  </si>
  <si>
    <t>create date:2006/11/07 | first author:Kaeberlein M</t>
  </si>
  <si>
    <t>Hyperphagia alters expression of hypothalamic 5-HT2C and 5-HT1B receptor genes and plasma des-acyl ghrelin levels in Ay mice.</t>
  </si>
  <si>
    <t>/pubmed/16973729</t>
  </si>
  <si>
    <t>create date:2006/09/16 | first author:Nonogaki K</t>
  </si>
  <si>
    <t>Regulation of constitutive androstane receptor and its target genes by fasting, cAMP, hepatocyte nuclear factor alpha, and the coactivator peroxisome proliferator-activated receptor gamma coactivator-1alpha.</t>
  </si>
  <si>
    <t>/pubmed/16825189</t>
  </si>
  <si>
    <t>create date:2006/07/11 | first author:Ding X</t>
  </si>
  <si>
    <t>Long-lived alphaMUPA transgenic mice exhibit pronounced circadian rhythms.</t>
  </si>
  <si>
    <t>/pubmed/16787960</t>
  </si>
  <si>
    <t>create date:2006/06/22 | first author:Froy O</t>
  </si>
  <si>
    <t>Mitochondrial UCP4 mediates an adaptive shift in energy metabolism and increases the resistance of neurons to metabolic and oxidative stress.</t>
  </si>
  <si>
    <t>/pubmed/16775390</t>
  </si>
  <si>
    <t>create date:2006/06/16 | first author:Liu D</t>
  </si>
  <si>
    <t>Difference in susceptibility to activity-based anorexia in two inbred strains of mice.</t>
  </si>
  <si>
    <t>/pubmed/16735105</t>
  </si>
  <si>
    <t>create date:2006/06/01 | first author:Gelegen C</t>
  </si>
  <si>
    <t>Health span extension by later-life caloric or dietary restriction: a view based on rodent studies.</t>
  </si>
  <si>
    <t>/pubmed/16732405</t>
  </si>
  <si>
    <t>create date:2006/05/30 | first author:Goto S</t>
  </si>
  <si>
    <t>The thioredoxin system in aging muscle: key role of mitochondrial thioredoxin reductase in the protective effects of caloric restriction?</t>
  </si>
  <si>
    <t>/pubmed/16675629</t>
  </si>
  <si>
    <t>create date:2006/05/06 | first author:Rohrbach S</t>
  </si>
  <si>
    <t>Alpha-lipoic acid prevents lipotoxic cardiomyopathy in acyl CoA-synthase transgenic mice.</t>
  </si>
  <si>
    <t>/pubmed/16603124</t>
  </si>
  <si>
    <t>create date:2006/04/11 | first author:Lee Y</t>
  </si>
  <si>
    <t>Smaller, hungrier mice.</t>
  </si>
  <si>
    <t>/pubmed/16543441</t>
  </si>
  <si>
    <t>create date:2006/03/18 | first author:Pani G</t>
  </si>
  <si>
    <t>Craving an answer.</t>
  </si>
  <si>
    <t>/pubmed/16525190</t>
  </si>
  <si>
    <t>create date:2006/03/10 | first author:Leslie M</t>
  </si>
  <si>
    <t>Central and peripheral effects of insulin/IGF-1 signaling in aging and cancer: antidiabetic drugs as geroprotectors and anticarcinogens.</t>
  </si>
  <si>
    <t>/pubmed/16399897</t>
  </si>
  <si>
    <t>create date:2006/01/10 | first author:Anisimov VN</t>
  </si>
  <si>
    <t>Sirt1: a metabolic master switch that modulates lifespan.</t>
  </si>
  <si>
    <t>/pubmed/16397557</t>
  </si>
  <si>
    <t>create date:2006/01/07 | first author:Leibiger IB</t>
  </si>
  <si>
    <t>NO link between calorie restriction and mitochondria.</t>
  </si>
  <si>
    <t>/pubmed/16370369</t>
  </si>
  <si>
    <t>create date:2005/12/24 | first author:Guarente L</t>
  </si>
  <si>
    <t>The influence of dominant lethal mutations on litter size and body weight and the consequent impact on transgenerational carcinogenesis.</t>
  </si>
  <si>
    <t>/pubmed/16157353</t>
  </si>
  <si>
    <t>create date:2005/09/15 | first author:Selby PB</t>
  </si>
  <si>
    <t>Genetic approaches to the study of aging.</t>
  </si>
  <si>
    <t>/pubmed/16131353</t>
  </si>
  <si>
    <t>create date:2005/09/01 | first author:Miller RA</t>
  </si>
  <si>
    <t>Of mice and men. When it comes to studying ageing and the means to slow it down, mice are not just small humans.</t>
  </si>
  <si>
    <t>/pubmed/15995660</t>
  </si>
  <si>
    <t>create date:2005/07/05 | first author:Demetrius L</t>
  </si>
  <si>
    <t>Effect of every other day feeding diet on gene expression in normal and in long-lived Ames dwarf mice.</t>
  </si>
  <si>
    <t>/pubmed/15935586</t>
  </si>
  <si>
    <t>create date:2005/06/07 | first author:Masternak MM</t>
  </si>
  <si>
    <t>Dietary restriction affects striatal glutamate in the MPTP-induced mouse model of nigrostriatal degeneration.</t>
  </si>
  <si>
    <t>/pubmed/15906381</t>
  </si>
  <si>
    <t>create date:2005/05/21 | first author:Holmer HK</t>
  </si>
  <si>
    <t>Defining the diet.</t>
  </si>
  <si>
    <t>/pubmed/15843691</t>
  </si>
  <si>
    <t>create date:2005/04/22 | first author:Davenport RJ</t>
  </si>
  <si>
    <t>Sugar rush.</t>
  </si>
  <si>
    <t>/pubmed/15758188</t>
  </si>
  <si>
    <t>create date:2005/03/11 | first author:Leslie M</t>
  </si>
  <si>
    <t>Nutrient control of glucose homeostasis through a complex of PGC-1alpha and SIRT1.</t>
  </si>
  <si>
    <t>/pubmed/15744310</t>
  </si>
  <si>
    <t>create date:2005/03/04 | first author:Rodgers JT</t>
  </si>
  <si>
    <t>The effects of intentional weight loss as a latent variable problem.</t>
  </si>
  <si>
    <t>/pubmed/15717333</t>
  </si>
  <si>
    <t>create date:2005/02/18 | first author:Coffey CS</t>
  </si>
  <si>
    <t>FoxO1 stimulates fatty acid uptake and oxidation in muscle cells through CD36-dependent and -independent mechanisms.</t>
  </si>
  <si>
    <t>/pubmed/15691844</t>
  </si>
  <si>
    <t>create date:2005/02/05 | first author:Bastie CC</t>
  </si>
  <si>
    <t>Caloric restriction results in phospholipid depletion, membrane remodeling, and triacylglycerol accumulation in murine myocardium.</t>
  </si>
  <si>
    <t>/pubmed/15581371</t>
  </si>
  <si>
    <t>create date:2004/12/08 | first author:Han X</t>
  </si>
  <si>
    <t>Cholesterol diet enhances daily rhythm of Pai-1 mRNA in the mouse liver.</t>
  </si>
  <si>
    <t>/pubmed/15361354</t>
  </si>
  <si>
    <t>create date:2004/09/14 | first author:Kudo T</t>
  </si>
  <si>
    <t>Hyperleptinemia prevents lipotoxic cardiomyopathy in acyl CoA synthase transgenic mice.</t>
  </si>
  <si>
    <t>/pubmed/15347805</t>
  </si>
  <si>
    <t>create date:2004/09/07 | first author:Lee Y</t>
  </si>
  <si>
    <t>Silent information regulator 2 potentiates Foxo1-mediated transcription through its deacetylase activity.</t>
  </si>
  <si>
    <t>/pubmed/15220471</t>
  </si>
  <si>
    <t>create date:2004/06/29 | first author:Daitoku H</t>
  </si>
  <si>
    <t>Lower body temperature as a potential mechanism of life extension in homeotherms.</t>
  </si>
  <si>
    <t>/pubmed/15217694</t>
  </si>
  <si>
    <t>create date:2004/06/26 | first author:Rikke BA</t>
  </si>
  <si>
    <t>The Roy Walford legacy: diet restriction from molecules to mice to monkeys to man and onto mimetics.</t>
  </si>
  <si>
    <t>/pubmed/15217686</t>
  </si>
  <si>
    <t>create date:2004/06/26 | first author:Lane MA</t>
  </si>
  <si>
    <t>Research on aging. Gene links calorie deprivation and long life in rodents.</t>
  </si>
  <si>
    <t>/pubmed/15205503</t>
  </si>
  <si>
    <t>create date:2004/06/19 | first author:Couzin J</t>
  </si>
  <si>
    <t>Puzzling out the pieces.</t>
  </si>
  <si>
    <t>/pubmed/15084733</t>
  </si>
  <si>
    <t>create date:2004/04/16 | first author:Landhuis E</t>
  </si>
  <si>
    <t>Re: Prostate carcinogenesis in N-methyl-N-nitrosourea (NMU)-testosterone-treated rats fed tomato powder, lycopene, or energy-restricted diets.</t>
  </si>
  <si>
    <t>/pubmed/15069119</t>
  </si>
  <si>
    <t>create date:2004/04/08 | first author:Limpens J</t>
  </si>
  <si>
    <t>Never too old?</t>
  </si>
  <si>
    <t>/pubmed/15056796</t>
  </si>
  <si>
    <t>create date:2004/04/02 | first author:Leslie M</t>
  </si>
  <si>
    <t>Fat, carbohydrate, and calories in the development of diabetes and obesity in the C57BL/6J mouse.</t>
  </si>
  <si>
    <t>/pubmed/15045691</t>
  </si>
  <si>
    <t>create date:2004/03/27 | first author:Petro AE</t>
  </si>
  <si>
    <t>The prolactin-releasing peptide receptor (GPR10) regulates body weight homeostasis in mice.</t>
  </si>
  <si>
    <t>/pubmed/14742914</t>
  </si>
  <si>
    <t>create date:2004/01/27 | first author:Gu W</t>
  </si>
  <si>
    <t>The road more traveled.</t>
  </si>
  <si>
    <t>/pubmed/14602982</t>
  </si>
  <si>
    <t>create date:2003/11/07 | first author:Carsten L</t>
  </si>
  <si>
    <t>Dieting dwarves live it up.</t>
  </si>
  <si>
    <t>/pubmed/14602970</t>
  </si>
  <si>
    <t>create date:2003/11/07 | first author:Beckman M</t>
  </si>
  <si>
    <t>Does caloric restriction in the laboratory simply prevent overfeeding and return house mice to their natural level of food intake?</t>
  </si>
  <si>
    <t>/pubmed/14602968</t>
  </si>
  <si>
    <t>create date:2003/11/07 | first author:Austad SN</t>
  </si>
  <si>
    <t>A forum for commentaries on recent publications. FIRKO mouse report: important new model--but questionable interpretation.</t>
  </si>
  <si>
    <t>/pubmed/14570851</t>
  </si>
  <si>
    <t>create date:2003/10/23 | first author:Masoro EJ</t>
  </si>
  <si>
    <t>Tissue-specific changes of DNA repair protein Ku and mtHSP70 in aging rats and their retardation by caloric restriction.</t>
  </si>
  <si>
    <t>/pubmed/14499502</t>
  </si>
  <si>
    <t>create date:2003/09/23 | first author:Um JH</t>
  </si>
  <si>
    <t>Are mice calorically restricted in nature?</t>
  </si>
  <si>
    <t>/pubmed/12934713</t>
  </si>
  <si>
    <t>create date:2003/08/26 | first author:Austad SN</t>
  </si>
  <si>
    <t>Energy restriction and the risk of spontaneous mammary tumors in mice: a meta-analysis.</t>
  </si>
  <si>
    <t>/pubmed/12866038</t>
  </si>
  <si>
    <t>create date:2003/07/17 | first author:Dirx MJ</t>
  </si>
  <si>
    <t>Dietary drawbacks.</t>
  </si>
  <si>
    <t>/pubmed/12844545</t>
  </si>
  <si>
    <t>create date:2003/07/08 | first author:Hopkin K</t>
  </si>
  <si>
    <t>Reversal of behavioral and metabolic abnormalities, and insulin resistance syndrome, by dietary restriction in mice deficient in brain-derived neurotrophic factor.</t>
  </si>
  <si>
    <t>/pubmed/12746306</t>
  </si>
  <si>
    <t>create date:2003/05/15 | first author:Duan W</t>
  </si>
  <si>
    <t>Food restriction, pituitary hormones and ageing.</t>
  </si>
  <si>
    <t>/pubmed/12652188</t>
  </si>
  <si>
    <t>create date:2003/03/26 | first author:Everitt AV</t>
  </si>
  <si>
    <t>Effect of spontaneous gestational diabetes on fetal and postnatal hepatic insulin resistance in Lepr(db/+) mice.</t>
  </si>
  <si>
    <t>/pubmed/12595588</t>
  </si>
  <si>
    <t>create date:2003/02/22 | first author:Yamashita H</t>
  </si>
  <si>
    <t>Cellular warriors at the battle of the bulge.</t>
  </si>
  <si>
    <t>/pubmed/12574615</t>
  </si>
  <si>
    <t>create date:2003/02/08 | first author:Marx J</t>
  </si>
  <si>
    <t>The inherent, age-dependent loss of retinal ganglion cells is related to the lifespan of the species.</t>
  </si>
  <si>
    <t>/pubmed/12493562</t>
  </si>
  <si>
    <t>create date:2002/12/21 | first author:Neufeld AH</t>
  </si>
  <si>
    <t>Pre-2003</t>
  </si>
  <si>
    <t>The effect of dietary restriction during development in utero on the frequency of spontaneous somatic mutations.</t>
  </si>
  <si>
    <t>/pubmed/12110623</t>
  </si>
  <si>
    <t>create date:2002/07/12 | first author:Newell LE</t>
  </si>
  <si>
    <t>Serum lactic dehydrogenase activity in mice with transplanted leukaemia with respect to caloric restriction and resistance.</t>
  </si>
  <si>
    <t>/pubmed/14401271</t>
  </si>
  <si>
    <t>create date:1959/01/01 | first author:HERMANSKY F</t>
  </si>
  <si>
    <t>Effects of caloric restriction on skin and hair growth in mice.</t>
  </si>
  <si>
    <t>/pubmed/14367935</t>
  </si>
  <si>
    <t>create date:1955/04/01 | first author:LOEWENTHAL LA</t>
  </si>
  <si>
    <t>The influence of the degree of caloric restriction on the formation of skin tumors and hepatomas in mice.</t>
  </si>
  <si>
    <t>/pubmed/15395906</t>
  </si>
  <si>
    <t>create date:1949/12/01 | first author:TANNENBAUM A</t>
  </si>
  <si>
    <t>The influence of estrogen on cancer incidence and adrenal changes in ovariectomized mice on calorie restriction.</t>
  </si>
  <si>
    <t>/pubmed/18150975</t>
  </si>
  <si>
    <t>create date:1949/07/01 | first author:KING JT</t>
  </si>
  <si>
    <t>Effect of caloric restriction on the adrenal response of overiectomized C3H mice.</t>
  </si>
  <si>
    <t>/pubmed/18150753</t>
  </si>
  <si>
    <t>create date:1949/05/01 | first author:CASAS CB</t>
  </si>
  <si>
    <t>Caloric restriction and protein metabolism in the growing mouse.</t>
  </si>
  <si>
    <t>/pubmed/18100940</t>
  </si>
  <si>
    <t>create date:1948/12/01 | first author:BOSSHARDT DK</t>
  </si>
  <si>
    <t>Effect of caloric restriction on the development and function of adrenal cortical tumors in mice.</t>
  </si>
  <si>
    <t>/pubmed/20342523</t>
  </si>
  <si>
    <t>create date:1947/03/01 | first author:CASAS CB</t>
  </si>
  <si>
    <t>Number 
assigned</t>
  </si>
  <si>
    <t>DOI/ URL</t>
  </si>
  <si>
    <t>Colonic Medium-Chain Fatty Acids Act as a Source of Energy and for Colon Maintenance but Are Not Utilized to Acylate Ghrelin</t>
  </si>
  <si>
    <t>10.3390/nu13113807</t>
  </si>
  <si>
    <t>C57BL/6NRj</t>
  </si>
  <si>
    <t>One sex</t>
  </si>
  <si>
    <t>Study design</t>
  </si>
  <si>
    <t>Total assessed for sex:</t>
  </si>
  <si>
    <t>Total left to assess</t>
  </si>
  <si>
    <t>Sex completion (%):</t>
  </si>
  <si>
    <t>Total completion (%):</t>
  </si>
  <si>
    <t>Cysteine Restriction in Murine L929 Fibroblasts as an Alternative Strategy to Methionine Restriction in Cancer Therapy</t>
  </si>
  <si>
    <t>10.3390/ijms222111630</t>
  </si>
  <si>
    <t>Diet composition influences the metabolic benefits of short cycles of very low caloric intake</t>
  </si>
  <si>
    <t>10.1038/s41467-021-26654-5</t>
  </si>
  <si>
    <t>(Meta/ secondary) Analysis of done trial(s)</t>
  </si>
  <si>
    <t>Daily caloric restriction limits tumor growth more effectively than caloric cycling regardless of dietary composition</t>
  </si>
  <si>
    <t>10.1038/s41467-021-26431-4</t>
  </si>
  <si>
    <t>BALB/cJ</t>
  </si>
  <si>
    <t>Can't access (in English)</t>
  </si>
  <si>
    <t>Fasting drives the metabolic, molecular and geroprotective effects of a calorie-restricted diet in mice</t>
  </si>
  <si>
    <t>10.1038/s42255-021-00466-9</t>
  </si>
  <si>
    <t>C57BL/6J and DBA/2J</t>
  </si>
  <si>
    <t>Case report</t>
  </si>
  <si>
    <t>Total females:</t>
  </si>
  <si>
    <t>Total Ratio F:M:</t>
  </si>
  <si>
    <t>Neurons die with heightened but functional macro- and chaperone mediated autophagy upon increased amyloid-ß induced toxicity with region-specific protection in prolonged intermittent fasting</t>
  </si>
  <si>
    <t>10.1016/j.yexcr.2021.112840</t>
  </si>
  <si>
    <t>C57BL/6JJcl</t>
  </si>
  <si>
    <t>Relies on self reported CR data</t>
  </si>
  <si>
    <t>Total males:</t>
  </si>
  <si>
    <t>Total Ratio M:F</t>
  </si>
  <si>
    <t>Gut Microbiota Predicts Healthy Late-Life Aging in Male Mice</t>
  </si>
  <si>
    <t>10.3390/nu13093290</t>
  </si>
  <si>
    <t>Pre-2003:</t>
  </si>
  <si>
    <t># of Male only studies:</t>
  </si>
  <si>
    <t>Average ratio:</t>
  </si>
  <si>
    <t>Caloric Restriction per se Rather Than Dietary Macronutrient Distribution Plays a Primary Role in Metabolic Health and Body Composition Improvements in Obese Mice</t>
  </si>
  <si>
    <t>10.3390/nu13093004</t>
  </si>
  <si>
    <t># of male &amp; female studies</t>
  </si>
  <si>
    <t># of male &amp; female studies data combined</t>
  </si>
  <si>
    <t>O-GlcNAcylated p53 in the liver modulates hepatic glucose production</t>
  </si>
  <si>
    <t>10.1038/s41467-021-25390-0</t>
  </si>
  <si>
    <t>Total</t>
  </si>
  <si>
    <t># of Female only studies:</t>
  </si>
  <si>
    <t># of male &amp; female studies data not (fully) combined</t>
  </si>
  <si>
    <t>Leptin treatment prevents impaired hypoglycemic counterregulation induced by exposure to severe caloric restriction or exposure to recurrent hypoglycemia</t>
  </si>
  <si>
    <t>10.1016/j.autneu.2021.102853</t>
  </si>
  <si>
    <t>All stated sex</t>
  </si>
  <si>
    <t>The effects of graded calorie restriction XVII: Multitissue metabolomics reveals synthesis of carnitine and NAD, and tRNA charging as key pathways</t>
  </si>
  <si>
    <t>10.1073/pnas.2101977118</t>
  </si>
  <si>
    <t>Caloric restriction alleviates radiation injuries in a sex-dependent fashion</t>
  </si>
  <si>
    <t>10.1096/fj.202100351RR</t>
  </si>
  <si>
    <t>Counts</t>
  </si>
  <si>
    <t>Characterization and Mechanisms of Action of Avocado Extract Enriched in Mannoheptulose as a Candidate Calorie Restriction Mimetic</t>
  </si>
  <si>
    <t>10.1021/acs.jafc.1c01995</t>
  </si>
  <si>
    <t>Count just males</t>
  </si>
  <si>
    <t>Count just females</t>
  </si>
  <si>
    <t>Count both data combined</t>
  </si>
  <si>
    <t>Count both some or all data uncombined</t>
  </si>
  <si>
    <t>Count NA</t>
  </si>
  <si>
    <t>Total studies in year</t>
  </si>
  <si>
    <t>The consequences of a high-calorie diet background before calorie restriction on skeletal muscles in a mouse model</t>
  </si>
  <si>
    <t>10.18632/aging.203237</t>
  </si>
  <si>
    <t>Caloric restriction disrupts the microbiota and colonization resistance</t>
  </si>
  <si>
    <t>10.1038/s41586-021-03663-4</t>
  </si>
  <si>
    <t>Modulation of Endocannabinoids by Caloric Restriction Is Conserved in Mice but Is Not Required for Protection from Acute Kidney Injury</t>
  </si>
  <si>
    <t>10.3390/ijms22115485</t>
  </si>
  <si>
    <t>Short-Term Calorie Restriction Maintains Plasma Insulin Concentrations along with a Reduction in Hepatic Insulin-Degrading Enzyme Levels in db/db Mice</t>
  </si>
  <si>
    <t>10.3390/nu13041190</t>
  </si>
  <si>
    <t>Effects of Lifestyle Intervention in Tissue-Specific Lipidomic Profile of Formerly Obese Mice</t>
  </si>
  <si>
    <t>10.3390/ijms22073694</t>
  </si>
  <si>
    <t>Perfluorooctanesulfonic Acid (PFOS) Thwarts the Beneficial Effects of Calorie Restriction and Metformin</t>
  </si>
  <si>
    <t>10.1093/toxsci/kfab043</t>
  </si>
  <si>
    <t>Long-Term Caloric Restriction Attenuates β-Amyloid Neuropathology and Is Accompanied by Autophagy in APPswe/PS1delta9 Mice</t>
  </si>
  <si>
    <t>10.3390/nu13030985</t>
  </si>
  <si>
    <t>B6xC3H and C57BL6</t>
  </si>
  <si>
    <t>Calorie Restriction Suppresses the Progression of Radiation-Induced Intestinal Tumours in C3B6F1 Apc (Min/+) Mice</t>
  </si>
  <si>
    <t>10.21873/anticanres.14894</t>
  </si>
  <si>
    <t>Calorie restriction prevents age-related changes in the intestinal microbiota</t>
  </si>
  <si>
    <t>10.18632/aging.202753</t>
  </si>
  <si>
    <t>C57BL/6N and B6D2F1</t>
  </si>
  <si>
    <t>Preconditioning with Short-term Dietary Restriction Attenuates Cardiac Oxidative Stress and Hypertrophy Induced by Chronic Pressure Overload</t>
  </si>
  <si>
    <t>10.3390/nu13030737</t>
  </si>
  <si>
    <t>Of Mice and Men: Impacts of Calorie Restriction on Metabolomics of the Cerebellum</t>
  </si>
  <si>
    <t>10.1093/gerona/glab041</t>
  </si>
  <si>
    <t>Two-meal caloric restriction induces 12-hour rhythms and improves glucose homeostasis</t>
  </si>
  <si>
    <t>10.1096/fj.202002470R</t>
  </si>
  <si>
    <t>A dietary ketone ester mitigates histological outcomes of NAFLD and markers of fibrosis in high-fat diet fed mice</t>
  </si>
  <si>
    <t>10.1152/ajpgi.00259.2020</t>
  </si>
  <si>
    <t>Time-restricted feeding normalizes hyperinsulinemia to inhibit breast cancer in obese postmenopausal mouse models</t>
  </si>
  <si>
    <t>10.1038/s41467-020-20743-7</t>
  </si>
  <si>
    <t>The longevity gene mIndy (I'm Not Dead, Yet) affects blood pressure through sympathoadrenal mechanisms</t>
  </si>
  <si>
    <t>10.1172/jci.insight.136083</t>
  </si>
  <si>
    <t>Effects of maternal nutrient restriction during the periconceptional period on placental development in the mouse</t>
  </si>
  <si>
    <t>10.1371/journal.pone.0244971</t>
  </si>
  <si>
    <t>Swiss webster</t>
  </si>
  <si>
    <t>Obligte single sex study</t>
  </si>
  <si>
    <t>Skeletal muscle RBM3 expression is associated with extended lifespan in Ames Dwarf and calorie restricted mice</t>
  </si>
  <si>
    <t>10.1016/j.exger.2020.111214</t>
  </si>
  <si>
    <t>CB6F1 and C3D2F1</t>
  </si>
  <si>
    <t>Healthy Aging Interventions Reduce Repetitive Element Transcripts</t>
  </si>
  <si>
    <t>10.1093/gerona/glaa302</t>
  </si>
  <si>
    <t>(Meta/ secondary) Analysis of done experiment(s)</t>
  </si>
  <si>
    <t>Cage bedding modifies metabolic and gut microbiota profiles in mouse studies applying dietary restriction</t>
  </si>
  <si>
    <t>10.1038/s41598-020-77831-3</t>
  </si>
  <si>
    <t>Short-term protein restriction at advanced age stimulates FGF21 signalling, energy expenditure and browning of white adipose tissue</t>
  </si>
  <si>
    <t>10.1111/febs.15604</t>
  </si>
  <si>
    <t>The Effects of Graded Levels of Calorie Restriction: XVI. Metabolomic Changes in the Cerebellum Indicate Activation of Hypothalamocerebellar Connections Driven by Hunger Responses</t>
  </si>
  <si>
    <t>10.1093/gerona/glaa261</t>
  </si>
  <si>
    <t>Modeling undernutrition with enteropathy in mice</t>
  </si>
  <si>
    <t>10.1038/s41598-020-72705-0</t>
  </si>
  <si>
    <t>Sum</t>
  </si>
  <si>
    <t>Vascular endothelial growth factor B promotes transendothelial fatty acid transport into skeletal muscle via histone modifications during catch-up growth</t>
  </si>
  <si>
    <t>10.1152/ajpendo.00090.2020</t>
  </si>
  <si>
    <t>Cardioprotection by triiodothyronine following caloric restriction via long noncoding RNAs</t>
  </si>
  <si>
    <t>10.1016/j.biopha.2020.110657</t>
  </si>
  <si>
    <t>Vitamin D deficiency promotes large rupture-prone abdominal aortic aneurysms and cholecalciferol supplementation limits progression of aneurysms in a mouse model</t>
  </si>
  <si>
    <t>10.1042/CS20200980</t>
  </si>
  <si>
    <t>Identification of putative calorie restriction mimetics using mammalian gene expression profiles</t>
  </si>
  <si>
    <t>10.1098/rsob.200158</t>
  </si>
  <si>
    <t>Intermittent caloric restriction with a modified fasting-mimicking diet ameliorates autoimmunity and promotes recovery in a mouse model of multiple sclerosis</t>
  </si>
  <si>
    <t>10.1016/j.jnutbio.2020.108493</t>
  </si>
  <si>
    <t>Improvement of intestinal stem cells and barrier function via energy restriction in middle-aged C57BL/6 mice</t>
  </si>
  <si>
    <t>10.1016/j.nutres.2020.06.015</t>
  </si>
  <si>
    <t>Caloric restriction recovers impaired β-cell-β-cell gap junction coupling, calcium oscillation coordination, and insulin secretion in prediabetic mice</t>
  </si>
  <si>
    <t>10.1152/ajpendo.00132.2020</t>
  </si>
  <si>
    <t>Ghrelin/GHS-R1a signaling plays different roles in anxiety-related behaviors after acute and chronic caloric restriction</t>
  </si>
  <si>
    <t>10.1016/j.bbrc.2020.05.227</t>
  </si>
  <si>
    <t>Nervous System Deletion of Mammalian INDY in Mice Mimics Dietary Restriction-Induced Memory Enhancement</t>
  </si>
  <si>
    <t>10.1093/gerona/glaa203</t>
  </si>
  <si>
    <t>Chronic G(q) signaling in AgRP neurons does not cause obesity</t>
  </si>
  <si>
    <t>10.1073/pnas.2004941117</t>
  </si>
  <si>
    <t>Hepatocyte expression of the micropeptide adropin regulates the liver fasting response and is enhanced by caloric restriction</t>
  </si>
  <si>
    <t>10.1074/jbc.RA120.014381</t>
  </si>
  <si>
    <t>Calorie Restriction Increases the Number of Competing Stem Cells and Decreases Mutation Retention in the Intestine</t>
  </si>
  <si>
    <t>10.1016/j.celrep.2020.107937</t>
  </si>
  <si>
    <t>Srebp-1c/Fgf21/Pgc-1α Axis Regulated by Leptin Signaling in Adipocytes-Possible Mechanism of Caloric Restriction-Associated Metabolic Remodeling of White Adipose Tissue</t>
  </si>
  <si>
    <t>10.3390/nu12072054</t>
  </si>
  <si>
    <t>Pathological Conversion of Mouse Perivascular Adipose Tissue by Notch Activation</t>
  </si>
  <si>
    <t>10.1161/ATVBAHA.120.314731</t>
  </si>
  <si>
    <t>Hypocaloric Low-Carbohydrate and Low-Fat Diets with Fixed Protein Lead to Similar Health Outcomes in Obese Mice</t>
  </si>
  <si>
    <t>10.1002/oby.22872</t>
  </si>
  <si>
    <t>Calorie restriction promotes remyelination in a Cuprizone-Induced demyelination mouse model of multiple sclerosis</t>
  </si>
  <si>
    <t>10.1007/s11011-020-00597-0</t>
  </si>
  <si>
    <t>Butaphosphan Effects on Glucose Metabolism Involve Insulin Signaling and Depends on Nutritional Plan</t>
  </si>
  <si>
    <t>10.3390/nu12061856</t>
  </si>
  <si>
    <t>Caloric restriction-induced weight loss with a high-fat diet does not fully recover visceral adipose tissue inflammation in previously obese C57BL/6 mice</t>
  </si>
  <si>
    <t>10.1139/apnm-2020-0220</t>
  </si>
  <si>
    <t>Small Molecule from Natural Phytochemical Mimics Dietary Restriction by Modulating FoxO3a and Metabolic Reprogramming</t>
  </si>
  <si>
    <t>10.1002/adbi.201900248</t>
  </si>
  <si>
    <t>Liver macrophages mediate effects of downhill running and caloric restriction on nonalcoholic fatty liver disease of high fat diet-fed mice</t>
  </si>
  <si>
    <t>10.1016/j.lfs.2020.117978</t>
  </si>
  <si>
    <t>C57BL/6H</t>
  </si>
  <si>
    <t>Does physical activity associated with chronic food restriction alleviate anxiety like behaviour, in female mice?</t>
  </si>
  <si>
    <t>10.1016/j.yhbeh.2020.104807</t>
  </si>
  <si>
    <t>Triethylenetetramine (trientine): a caloric restriction mimetic with a new mode of action</t>
  </si>
  <si>
    <t>10.1080/15548627.2020.1778293</t>
  </si>
  <si>
    <t>Autologous fecal transplantation from a lean state potentiates caloric restriction effects on body weight and adiposity in obese mice</t>
  </si>
  <si>
    <t>10.1038/s41598-020-64961-x</t>
  </si>
  <si>
    <t>Caloric restriction attenuates C57BL/6 J mouse lung injury and extra-pulmonary toxicity induced by real ambient particulate matter exposure</t>
  </si>
  <si>
    <t>10.1186/s12989-020-00354-2</t>
  </si>
  <si>
    <t>Short-term caloric restriction induced bone loss in both axial and appendicular bones by increasing adiponectin</t>
  </si>
  <si>
    <t>10.1111/nyas.14380</t>
  </si>
  <si>
    <t>Effect of Caloric Restriction on the in vivo Functional Properties of Aging Microglia</t>
  </si>
  <si>
    <t>10.3389/fimmu.2020.00750</t>
  </si>
  <si>
    <t>Caloric restriction reverses left ventricular hypertrophy through the regulation of cardiac iron homeostasis in impaired leptin signaling mice</t>
  </si>
  <si>
    <t>10.1038/s41598-020-64201-2</t>
  </si>
  <si>
    <t>Autophagy induction by thiostrepton for the improvement of anticancer therapy</t>
  </si>
  <si>
    <t>10.1080/15548627.2020.1758417</t>
  </si>
  <si>
    <t>Systematic age-, organ-, and diet-associated ionome remodeling and the development of ionomic aging clocks</t>
  </si>
  <si>
    <t>10.1111/acel.13119</t>
  </si>
  <si>
    <t>Mitochondrial adaptations in liver and skeletal muscle to pro-longevity nutritional and genetic interventions: the crosstalk between calorie restriction and CYB5R3 overexpression in transgenic mice</t>
  </si>
  <si>
    <t>10.1007/s11357-020-00187-z</t>
  </si>
  <si>
    <t>Combination therapy with ropivacaine-loaded liposomes and nutrient deprivation for simultaneous cancer therapy and cancer pain relief</t>
  </si>
  <si>
    <t>10.7150/thno.43932</t>
  </si>
  <si>
    <t>Depot-specific regulation of NAD(+)/SIRTs metabolism identified in adipose tissue of mice in response to high-fat diet feeding or calorie restriction</t>
  </si>
  <si>
    <t>10.1016/j.jnutbio.2020.108377</t>
  </si>
  <si>
    <t>Sustained mitochondrial biogenesis is essential to maintain caloric restriction-induced beige adipocytes</t>
  </si>
  <si>
    <t>10.1016/j.metabol.2020.154225</t>
  </si>
  <si>
    <t>Hypothalamic POMC deficiency increases circulating adiponectin despite obesity</t>
  </si>
  <si>
    <t>10.1016/j.molmet.2020.01.021</t>
  </si>
  <si>
    <t>Induced Prostanoid Synthesis Regulates the Balance between Th1- and Th2-Producing Inflammatory Cytokines in the Thymus of Diet-Restricted Mice</t>
  </si>
  <si>
    <t>10.1248/bpb.b19-00838</t>
  </si>
  <si>
    <t>Caloric restriction triggers morphofunctional remodeling of astrocytes and enhances synaptic plasticity in the mouse hippocampus</t>
  </si>
  <si>
    <t>10.1038/s41419-020-2406-3</t>
  </si>
  <si>
    <t>Differential Responses of White Adipose Tissue and Brown Adipose Tissue to Calorie Restriction During Aging</t>
  </si>
  <si>
    <t>10.1093/gerona/glaa070</t>
  </si>
  <si>
    <t>In Contrast to Dietary Restriction, Application of Resveratrol in Mice Does not Alter Mouse Major Urinary Protein Expression</t>
  </si>
  <si>
    <t>10.3390/nu12030815</t>
  </si>
  <si>
    <t>Strain-specificity in the hydrogen sulphide signalling network following dietary restriction in recombinant inbred mice</t>
  </si>
  <si>
    <t>10.1007/s11357-020-00168-2</t>
  </si>
  <si>
    <t xml:space="preserve">three ILSXISS </t>
  </si>
  <si>
    <t>Reduced caloric intake and periodic fasting independently contribute to metabolic effects of caloric restriction</t>
  </si>
  <si>
    <t>10.1111/acel.13138</t>
  </si>
  <si>
    <t>The Effects of Graded Levels of Calorie Restriction XV: Phase Space Attractors Reveal Distinct Behavioral Phenotypes</t>
  </si>
  <si>
    <t>10.1093/gerona/glaa055</t>
  </si>
  <si>
    <t>The Integrated RNA Landscape of Renal Preconditioning against Ischemia-Reperfusion Injury</t>
  </si>
  <si>
    <t>10.1681/ASN.2019050534</t>
  </si>
  <si>
    <t>A Novel Micronutrient Blend Mimics Calorie Restriction Transcriptomics in Multiple Tissues of Mice and Increases Lifespan and Mobility in C. elegans</t>
  </si>
  <si>
    <t>10.3390/nu12020486</t>
  </si>
  <si>
    <t>Food with calorie restriction reduces the development of atherosclerosis in apoE-deficient mice</t>
  </si>
  <si>
    <t>10.1016/j.bbrc.2020.01.109</t>
  </si>
  <si>
    <t>Human Bone Marrow Is Comprised of Adipocytes with Specific Lipid Metabolism</t>
  </si>
  <si>
    <t>10.1016/j.celrep.2019.12.089</t>
  </si>
  <si>
    <t>The Putative Caloric Restriction Mimetic Resveratrol has Moderate Impact on Insulin Sensitivity, Body Composition, and the Metabolome in Mice</t>
  </si>
  <si>
    <t>10.1002/mnfr.201901116</t>
  </si>
  <si>
    <t>C57BL/6R</t>
  </si>
  <si>
    <t>Deletion of Nrf2 shortens lifespan in C57BL6/J male mice but does not alter the health and survival benefits of caloric restriction</t>
  </si>
  <si>
    <t>10.1016/j.freeradbiomed.2020.01.005</t>
  </si>
  <si>
    <t>Hepatocyte p53 ablation induces metabolic dysregulation that is corrected by food restriction and vertical sleeve gastrectomy in mice</t>
  </si>
  <si>
    <t>10.1096/fj.201902214R</t>
  </si>
  <si>
    <t>The effects of short-term calorie restriction on mutations in the spleen cells of infant-irradiated mice</t>
  </si>
  <si>
    <t>10.1093/jrr/rrz078</t>
  </si>
  <si>
    <t>Characterizing the metabolic perturbations induced by activity-based anorexia in the C57Bl/6 mouse using (1)H NMR spectroscopy</t>
  </si>
  <si>
    <t>10.1016/j.clnu.2019.10.026</t>
  </si>
  <si>
    <t>Role of diets and exercise in ameliorating obesity-related hepatic steatosis: Insights at the microRNA-dependent thyroid hormone synthesis and action</t>
  </si>
  <si>
    <t>10.1016/j.lfs.2019.117182</t>
  </si>
  <si>
    <t>Effects of rikkunshito supplementation on resistance to oxidative stress and lifespan in mice</t>
  </si>
  <si>
    <t>10.1111/ggi.13848</t>
  </si>
  <si>
    <t>129Sv</t>
  </si>
  <si>
    <t>Assessment of the Metabolic Effects of Isocaloric 2:1 Intermittent Fasting in Mice</t>
  </si>
  <si>
    <t>10.3791/60174</t>
  </si>
  <si>
    <t>Murine maternal dietary restriction affects neural Humanin expression and cellular profile</t>
  </si>
  <si>
    <t>10.1002/jnr.24568</t>
  </si>
  <si>
    <t>Obligate single sex study</t>
  </si>
  <si>
    <t>T-cell activation-inhibitory assay: a proposed novel method for screening caloric restriction mimetics</t>
  </si>
  <si>
    <t>10.2220/biomedres.40.235</t>
  </si>
  <si>
    <t>Impact of drug distribution into adipose on tissue function: The cholesteryl ester transfer protein (CETP) inhibitor anacetrapib as a test case</t>
  </si>
  <si>
    <t>10.1002/prp2.543</t>
  </si>
  <si>
    <t>Activation of Kappa Opioid Receptor Regulates the Hypothermic Response to Calorie Restriction and Limits Body Weight Loss</t>
  </si>
  <si>
    <t>10.1016/j.cub.2019.10.027</t>
  </si>
  <si>
    <t>Calorie restriction slows age-related microbiota changes in an Alzheimer's disease model in female mice</t>
  </si>
  <si>
    <t>10.1038/s41598-019-54187-x</t>
  </si>
  <si>
    <t>Swiss Webster</t>
  </si>
  <si>
    <t>Suppression of enteroendocrine cell glucagon-like peptide (GLP)-1 release by fat-induced small intestinal ketogenesis: a mechanism targeted by Roux-en-Y gastric bypass surgery but not by preoperative very-low-calorie diet</t>
  </si>
  <si>
    <t>10.1136/gutjnl-2019-319372</t>
  </si>
  <si>
    <t>Calorie Restriction in Adulthood Reduces Hepatic Disorders Induced by Transient Postnatal Overfeeding in Mice</t>
  </si>
  <si>
    <t>10.3390/nu11112796</t>
  </si>
  <si>
    <t>A nutritional memory effect counteracts benefits of dietary restriction in old mice</t>
  </si>
  <si>
    <t>10.1038/s42255-019-0121-0</t>
  </si>
  <si>
    <t>Effects of two types of energy restriction on methylation levels of adiponectin receptor 1 and leptin receptor overlapping transcript in a mouse mammary tumour virus-transforming growth factor-α breast cancer mouse model</t>
  </si>
  <si>
    <t>10.1017/S0007114519002757</t>
  </si>
  <si>
    <t>Metabolic remodelling of mice by hypoxic-hypercapnic environment: imitating the naked mole-rat</t>
  </si>
  <si>
    <t>10.1007/s10522-019-09848-9</t>
  </si>
  <si>
    <t>The Role of Ames Dwarfism and Calorie Restriction on Gut Microbiota</t>
  </si>
  <si>
    <t>10.1093/gerona/glz236</t>
  </si>
  <si>
    <t>MicroRNA 16-5p is upregulated in calorie-restricted mice and modulates inflammatory cytokines of macrophages</t>
  </si>
  <si>
    <t>10.1016/j.gene.2019.144191</t>
  </si>
  <si>
    <t>Myostatin dysfunction is associated with lower physical activity and reduced improvements in glucose tolerance in response to caloric restriction in Berlin high mice</t>
  </si>
  <si>
    <t>10.1016/j.exger.2019.110751</t>
  </si>
  <si>
    <t>Berlin High Strain</t>
  </si>
  <si>
    <t>Systemic GDF11 stimulates the secretion of adiponectin and induces a calorie restriction-like phenotype in aged mice</t>
  </si>
  <si>
    <t>10.1111/acel.13038</t>
  </si>
  <si>
    <t>Impact of caloric restriction on peripheral nerve injury-induced neuropathic pain during ageing in mice</t>
  </si>
  <si>
    <t>10.1002/ejp.1493</t>
  </si>
  <si>
    <t>Corrected for obligates</t>
  </si>
  <si>
    <t>Calorie-Restriction-Induced Insulin Sensitivity Is Mediated by Adipose mTORC2 and Not Required for Lifespan Extension</t>
  </si>
  <si>
    <t>10.1016/j.celrep.2019.08.084</t>
  </si>
  <si>
    <t>Total studies</t>
  </si>
  <si>
    <t>Male only</t>
  </si>
  <si>
    <t>Female only</t>
  </si>
  <si>
    <t>Male &amp; Female separate</t>
  </si>
  <si>
    <t>Male &amp; Female combined</t>
  </si>
  <si>
    <t>N/A</t>
  </si>
  <si>
    <t>Dietary restriction in ILSXISS mice is associated with widespread changes in splicing regulatory factor expression levels</t>
  </si>
  <si>
    <t>10.1016/j.exger.2019.110736</t>
  </si>
  <si>
    <t>The role of the adiponectin system in acute fasting-impaired mouse ovaries</t>
  </si>
  <si>
    <t>10.1530/REP-19-0086</t>
  </si>
  <si>
    <t>Exercise Degrades Bone in Caloric Restriction, Despite Suppression of Marrow Adipose Tissue (MAT)</t>
  </si>
  <si>
    <t>10.1002/jbmr.3872</t>
  </si>
  <si>
    <t>Modulation of intestinal microbiota and immunometabolic parameters by caloric restriction and lactic acid bacteria</t>
  </si>
  <si>
    <t>10.1016/j.foodres.2018.06.014</t>
  </si>
  <si>
    <t>Dietary Intake Regulates the Circulating Inflammatory Monocyte Pool</t>
  </si>
  <si>
    <t>10.1016/j.cell.2019.07.050</t>
  </si>
  <si>
    <t>The Bone Marrow Protects and Optimizes Immunological Memory during Dietary Restriction</t>
  </si>
  <si>
    <t>10.1016/j.cell.2019.07.049</t>
  </si>
  <si>
    <t>C57BL/6NTac</t>
  </si>
  <si>
    <t>Effects of long-term intermittent versus chronic calorie restriction on oxidative stress in a mouse cancer model</t>
  </si>
  <si>
    <t>10.1002/iub.2145</t>
  </si>
  <si>
    <t>Effect of dietary fat and sucrose consumption on cardiac fibrosis in mice and rhesus monkeys</t>
  </si>
  <si>
    <t>10.1172/jci.insight.128685</t>
  </si>
  <si>
    <t>Life-Shortening Effect of Chronic Low-Dose-Rate Irradiation in Calorie-Restricted Mice</t>
  </si>
  <si>
    <t>10.1667/RR15385.1</t>
  </si>
  <si>
    <t xml:space="preserve">B6C3F1/Jcl </t>
  </si>
  <si>
    <t>Lingguizhugan decoction attenuates diet-induced obesity and hepatosteatosis via gut microbiota</t>
  </si>
  <si>
    <t>10.3748/wjg.v25.i27.3590</t>
  </si>
  <si>
    <t>Effect of caloric restriction and rapamycin on ovarian aging in mice</t>
  </si>
  <si>
    <t>10.1007/s11357-019-00087-x</t>
  </si>
  <si>
    <t>Identification and Application of Gene Expression Signatures Associated with Lifespan Extension</t>
  </si>
  <si>
    <t>10.1016/j.cmet.2019.06.018</t>
  </si>
  <si>
    <t>Periodic dietary restriction ameliorates amyloid pathology and cognitive impairment in PDAPP-J20 mice: Potential implication of glial autophagy</t>
  </si>
  <si>
    <t>10.1016/j.nbd.2019.104542</t>
  </si>
  <si>
    <t>Local Administration of Caloric Restriction Mimetics to Promote the Immune Control of Lung Metastases</t>
  </si>
  <si>
    <t>10.1155/2019/2015892</t>
  </si>
  <si>
    <t>Diet Consisting of Balanced Yogurt, Fruit, and Vegetables Modifies the Gut Microbiota and Protects Mice against Nonalcoholic Fatty Liver Disease</t>
  </si>
  <si>
    <t>10.1002/mnfr.201900249</t>
  </si>
  <si>
    <t>Cross-species functional modules link proteostasis to human normal aging</t>
  </si>
  <si>
    <t>10.1371/journal.pcbi.1007162</t>
  </si>
  <si>
    <t>PGC-1a integrates a metabolism and growth network linked to caloric restriction</t>
  </si>
  <si>
    <t>10.1111/acel.12999</t>
  </si>
  <si>
    <t>Physical Activity Plus Energy Restriction Prevents 4T1.2 Mammary Tumor Progression, MDSC Accumulation, and an Immunosuppressive Tumor Microenvironment</t>
  </si>
  <si>
    <t>10.1158/1940-6207.CAPR-17-0233</t>
  </si>
  <si>
    <t>Ghrelin receptor in agouti-related peptide neurones regulates metabolic adaptation to calorie restriction</t>
  </si>
  <si>
    <t>10.1111/jne.12763</t>
  </si>
  <si>
    <t>Calorie restriction and rapamycin administration induce stem cell self-renewal and consequent development and production in the mammary gland</t>
  </si>
  <si>
    <t>10.1016/j.yexcr.2019.06.022</t>
  </si>
  <si>
    <t>The Effects of Graded Levels of Calorie Restriction: XIV. Global Metabolomics Screen Reveals Brown Adipose Tissue Changes in Amino Acids, Catecholamines, and Antioxidants After Short-Term Restriction in C57BL/6 Mice</t>
  </si>
  <si>
    <t>10.1093/gerona/glz023</t>
  </si>
  <si>
    <t>%</t>
  </si>
  <si>
    <t>Caloric Restriction Dramatically Stalls Lesion Growth in Mice With Induced Endometriosis.</t>
  </si>
  <si>
    <t>/pubmed/29439622</t>
  </si>
  <si>
    <t>Caloric Restriction and Diet-Induced Weight Loss Do Not Induce Browning of Human Subcutaneous White Adipose Tissue in Women and Men with Obesity.</t>
  </si>
  <si>
    <t>/pubmed/29386128</t>
  </si>
  <si>
    <t>Maternal metabolic, immune, and microbial systems in late pregnancy vary with malnutrition in mice.</t>
  </si>
  <si>
    <t>/pubmed/29324977</t>
  </si>
  <si>
    <t>Dietary Restriction and AMPK Increase Lifespan via Mitochondrial Network and Peroxisome Remodeling.</t>
  </si>
  <si>
    <t>/pubmed/29107506</t>
  </si>
  <si>
    <t>Sv129</t>
  </si>
  <si>
    <t>Prior Dietary Practices and Connections to a Human Gut Microbial Metacommunity Alter Responses to Diet Interventions.</t>
  </si>
  <si>
    <t>/pubmed/28041931</t>
  </si>
  <si>
    <t>Gastric Bypass Surgery but not Caloric Restriction Improves Reproductive Function in Obese Mice.</t>
  </si>
  <si>
    <t>/pubmed/26667161</t>
  </si>
  <si>
    <t>Obligate single-sex study</t>
  </si>
  <si>
    <t>Caloric restriction increases ratio of estrogen to androgen receptors expression in murine ovaries--potential therapeutic implications.</t>
  </si>
  <si>
    <t>/pubmed/26264910</t>
  </si>
  <si>
    <t>Placental changes caused by food restriction during early pregnancy in mice are reversible.</t>
  </si>
  <si>
    <t>/pubmed/26060317</t>
  </si>
  <si>
    <t>Calorie restriction inhibits ovarian follicle development and follicle loss through activating SIRT1 signaling in mice.</t>
  </si>
  <si>
    <t>/pubmed/25889584</t>
  </si>
  <si>
    <t>The natural compound Guttiferone F sensitizes prostate cancer to starvation induced apoptosis via calcium and JNK elevation.</t>
  </si>
  <si>
    <t>/pubmed/25885018</t>
  </si>
  <si>
    <t>C57BL/6J, DBA/2J</t>
  </si>
  <si>
    <t>Prenatal caloric restriction enhances DNA methylation and MeCP2 recruitment with reduced murine placental glucose transporter isoform 3 expression.</t>
  </si>
  <si>
    <t>/pubmed/24445052</t>
  </si>
  <si>
    <t>Histone deacetylase 2 in the mouse hippocampus: attenuation of age-related increase by caloric restriction.</t>
  </si>
  <si>
    <t>/pubmed/24093534</t>
  </si>
  <si>
    <t>Intrauterine calorie restriction affects placental DNA methylation and gene expression.</t>
  </si>
  <si>
    <t>/pubmed/23695884</t>
  </si>
  <si>
    <t>Caloric restriction reverses obesity-induced mammary gland inflammation in mice.</t>
  </si>
  <si>
    <t>/pubmed/23430756</t>
  </si>
  <si>
    <t>Identification of the dichotomous role of age-related LCK in calorie restriction revealed by integrative analysis of cDNA microarray and interactome.</t>
  </si>
  <si>
    <t>/pubmed/22828953</t>
  </si>
  <si>
    <t>Placental glucose and amino acid transport in calorie-restricted wild-type and Glut3 null heterozygous mice.</t>
  </si>
  <si>
    <t>/pubmed/22700768</t>
  </si>
  <si>
    <t>Calorie restriction and rapamycin inhibit MMTV-Wnt-1 mammary tumor growth in a mouse model of postmenopausal obesity.</t>
  </si>
  <si>
    <t>/pubmed/22143497</t>
  </si>
  <si>
    <t>The source of leptin, but not leptin depletion in response to food restriction, changes during early pregnancy in mice.</t>
  </si>
  <si>
    <t>/pubmed/22042484</t>
  </si>
  <si>
    <t>Dietary restriction lowers endogenous levels of oxidative stress in different brain regions of adult mice.</t>
  </si>
  <si>
    <t>/pubmed/21955387</t>
  </si>
  <si>
    <t>Prevention of maternal aging-associated oocyte aneuploidy and meiotic spindle defects in mice by dietary and genetic strategies.</t>
  </si>
  <si>
    <t>/pubmed/21730149</t>
  </si>
  <si>
    <t>Caloric restriction reduces growth of mammary tumors and metastases.</t>
  </si>
  <si>
    <t>/pubmed/21665891</t>
  </si>
  <si>
    <t>Logically obligate single sex study</t>
  </si>
  <si>
    <t>Energy balance modulates colon tumor growth: Interactive roles of insulin and estrogen.</t>
  </si>
  <si>
    <t>/pubmed/21480390</t>
  </si>
  <si>
    <t>Fasting and differential chemotherapy protection in patients.</t>
  </si>
  <si>
    <t>/pubmed/21088487</t>
  </si>
  <si>
    <t>Cathepsins in human obesity: changes in energy balance predominantly affect cathepsin s in adipose tissue and in circulation.</t>
  </si>
  <si>
    <t>/pubmed/20164293</t>
  </si>
  <si>
    <t>Distinct effects of calorie restriction and exercise on mammary gland gene expression in C57BL/6 mice.</t>
  </si>
  <si>
    <t>/pubmed/19952363</t>
  </si>
  <si>
    <t>[Anti-aging effects by caloric restriction].</t>
  </si>
  <si>
    <t>/pubmed/19591287</t>
  </si>
  <si>
    <t>Caloric restriction and exercise increase plasma ANGPTL4 levels in humans via elevated free fatty acids.</t>
  </si>
  <si>
    <t>/pubmed/19342599</t>
  </si>
  <si>
    <t>Intermittent calorie restriction delays prostate tumor detection and increases survival time in TRAMP mice.</t>
  </si>
  <si>
    <t>/pubmed/19235043</t>
  </si>
  <si>
    <t>Calorie restricted diet induces alternative pathways of lipid metabolism for support of proliferative processes in regenerating liver.</t>
  </si>
  <si>
    <t>/pubmed/20210193</t>
  </si>
  <si>
    <t>Cross-sectional analysis of intermittent versus chronic caloric restriction in the TRAMP mouse.</t>
  </si>
  <si>
    <t>/pubmed/19016490</t>
  </si>
  <si>
    <t>Chemosensory and caloric mechanisms influence distinct components of mortality rate.</t>
  </si>
  <si>
    <t>/pubmed/18790043</t>
  </si>
  <si>
    <t>CCAAT/enhancer binding protein alpha (C/EBPalpha) in adipose tissue regulates genes in lipid and glucose metabolism and a genetic variation in C/EBPalpha is associated with serum levels of triglycerides.</t>
  </si>
  <si>
    <t>/pubmed/18765514</t>
  </si>
  <si>
    <t>Cell death-inducing DFF45-like effector C is reduced by caloric restriction and regulates adipocyte lipid metabolism.</t>
  </si>
  <si>
    <t>/pubmed/18702959</t>
  </si>
  <si>
    <t>Moderate caloric restriction initiated in rodents during adulthood sustains function of the female reproductive axis into advanced chronological age.</t>
  </si>
  <si>
    <t>/pubmed/18549458</t>
  </si>
  <si>
    <t>Y&amp;N</t>
  </si>
  <si>
    <t>[Hyperinsulinemia and aging].</t>
  </si>
  <si>
    <t>/pubmed/17561709</t>
  </si>
  <si>
    <t>Prevention of mammary tumorigenesis by intermittent caloric restriction: does caloric intake during refeeding modulate the response?</t>
  </si>
  <si>
    <t>/pubmed/17202587</t>
  </si>
  <si>
    <t>Cancer progression in the transgenic adenocarcinoma of mouse prostate mouse is related to energy balance, body mass, and body composition, but not food intake.</t>
  </si>
  <si>
    <t>/pubmed/17185379</t>
  </si>
  <si>
    <t>An investigation of the effects of late-onset dietary restriction on prostate cancer development in the TRAMP mouse.</t>
  </si>
  <si>
    <t>/pubmed/15805078</t>
  </si>
  <si>
    <t>A grading scheme for the assessment of proliferative lesions of the mouse prostate in the TRAMP model.</t>
  </si>
  <si>
    <t>/pubmed/12597447</t>
  </si>
  <si>
    <t>Immunomodulation of experimental colitis via caloric restriction: role of Nk1.1+ T cells.</t>
  </si>
  <si>
    <t>/pubmed/12483993</t>
  </si>
  <si>
    <t>Characterization of gene expression profile associated with energy restriction-induced cold tolerance of heart.</t>
  </si>
  <si>
    <t>/pubmed/12424794</t>
  </si>
  <si>
    <t>Inhibition of H2O2-induced apoptosis of lymphocytes by calorie restriction during aging.</t>
  </si>
  <si>
    <t>/pubmed/12424790</t>
  </si>
  <si>
    <t>Inhibition of intracellular peroxides and apoptosis of lymphocytes in lupus-prone B/W mice by dietary n-6 and n-3 lipids with calorie restriction.</t>
  </si>
  <si>
    <t>/pubmed/12148595</t>
  </si>
  <si>
    <t>Number</t>
  </si>
  <si>
    <t>Age of mice</t>
  </si>
  <si>
    <t>Metabolic (including fat mass)</t>
  </si>
  <si>
    <t>Neuro-cognitive</t>
  </si>
  <si>
    <t>Longevity</t>
  </si>
  <si>
    <t>Immune</t>
  </si>
  <si>
    <t>Muscle</t>
  </si>
  <si>
    <t>Osteo</t>
  </si>
  <si>
    <t>M</t>
  </si>
  <si>
    <t>NA (or Y&amp;N)</t>
  </si>
  <si>
    <t>sexes used</t>
  </si>
  <si>
    <t>Uses just males</t>
  </si>
  <si>
    <t>Uses just females</t>
  </si>
  <si>
    <t>Sexes used data not available</t>
  </si>
  <si>
    <t>Male &amp; Female</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</si>
</sst>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b/>
      <sz val="12.0"/>
      <color rgb="FF000000"/>
      <name val="Calibri"/>
    </font>
    <font>
      <b/>
      <sz val="12.0"/>
      <color rgb="FF000000"/>
      <name val="Arial"/>
    </font>
    <font>
      <b/>
      <sz val="12.0"/>
      <color theme="1"/>
      <name val="Arial"/>
      <scheme val="minor"/>
    </font>
    <font>
      <b/>
      <color theme="1"/>
      <name val="Arial"/>
      <scheme val="minor"/>
    </font>
    <font>
      <sz val="12.0"/>
      <color rgb="FF000000"/>
      <name val="Calibri"/>
    </font>
    <font>
      <color rgb="FF000000"/>
      <name val="Arial"/>
    </font>
    <font>
      <color theme="1"/>
      <name val="Arial"/>
      <scheme val="minor"/>
    </font>
    <font>
      <color theme="1"/>
      <name val="Arial"/>
    </font>
    <font>
      <sz val="12.0"/>
      <color rgb="FF000000"/>
      <name val="Arial"/>
    </font>
    <font>
      <color rgb="FF000000"/>
      <name val="Arial"/>
      <scheme val="minor"/>
    </font>
    <font>
      <color rgb="FF0C0C0C"/>
      <name val="Arial"/>
      <scheme val="minor"/>
    </font>
    <font>
      <u/>
      <sz val="12.0"/>
      <color rgb="FF000000"/>
      <name val="Calibri"/>
    </font>
    <font>
      <b/>
      <color theme="1"/>
      <name val="Arial"/>
    </font>
    <font>
      <sz val="11.0"/>
      <color rgb="FF000000"/>
      <name val="Inconsolata"/>
    </font>
    <font>
      <sz val="12.0"/>
      <color theme="1"/>
      <name val="Calibri"/>
    </font>
  </fonts>
  <fills count="11">
    <fill>
      <patternFill patternType="none"/>
    </fill>
    <fill>
      <patternFill patternType="lightGray"/>
    </fill>
    <fill>
      <patternFill patternType="solid">
        <fgColor rgb="FFFFF2CC"/>
        <bgColor rgb="FFFFF2CC"/>
      </patternFill>
    </fill>
    <fill>
      <patternFill patternType="solid">
        <fgColor rgb="FFFF0000"/>
        <bgColor rgb="FFFF0000"/>
      </patternFill>
    </fill>
    <fill>
      <patternFill patternType="solid">
        <fgColor rgb="FFFFFFFF"/>
        <bgColor rgb="FFFFFFFF"/>
      </patternFill>
    </fill>
    <fill>
      <patternFill patternType="solid">
        <fgColor theme="5"/>
        <bgColor theme="5"/>
      </patternFill>
    </fill>
    <fill>
      <patternFill patternType="solid">
        <fgColor rgb="FFD9EAD3"/>
        <bgColor rgb="FFD9EAD3"/>
      </patternFill>
    </fill>
    <fill>
      <patternFill patternType="solid">
        <fgColor rgb="FFEAD1DC"/>
        <bgColor rgb="FFEAD1DC"/>
      </patternFill>
    </fill>
    <fill>
      <patternFill patternType="solid">
        <fgColor rgb="FF45818E"/>
        <bgColor rgb="FF45818E"/>
      </patternFill>
    </fill>
    <fill>
      <patternFill patternType="solid">
        <fgColor rgb="FFC27BA0"/>
        <bgColor rgb="FFC27BA0"/>
      </patternFill>
    </fill>
    <fill>
      <patternFill patternType="solid">
        <fgColor rgb="FFFFD966"/>
        <bgColor rgb="FFFFD966"/>
      </patternFill>
    </fill>
  </fills>
  <borders count="2">
    <border/>
    <border>
      <right/>
    </border>
  </borders>
  <cellStyleXfs count="1">
    <xf borderId="0" fillId="0" fontId="0" numFmtId="0" applyAlignment="1" applyFont="1"/>
  </cellStyleXfs>
  <cellXfs count="89">
    <xf borderId="0" fillId="0" fontId="0" numFmtId="0" xfId="0" applyAlignment="1" applyFont="1">
      <alignment readingOrder="0" shrinkToFit="0" vertical="bottom" wrapText="0"/>
    </xf>
    <xf borderId="0" fillId="0" fontId="1" numFmtId="0" xfId="0" applyAlignment="1" applyFont="1">
      <alignment readingOrder="0" shrinkToFit="0" vertical="bottom" wrapText="0"/>
    </xf>
    <xf borderId="0" fillId="0" fontId="2" numFmtId="0" xfId="0" applyAlignment="1" applyFont="1">
      <alignment horizontal="right" readingOrder="0" shrinkToFit="0" vertical="bottom" wrapText="0"/>
    </xf>
    <xf borderId="0" fillId="0" fontId="3" numFmtId="0" xfId="0" applyAlignment="1" applyFont="1">
      <alignment horizontal="center" readingOrder="0"/>
    </xf>
    <xf borderId="0" fillId="0" fontId="2" numFmtId="0" xfId="0" applyAlignment="1" applyFont="1">
      <alignment readingOrder="0" shrinkToFit="0" vertical="bottom" wrapText="0"/>
    </xf>
    <xf borderId="0" fillId="0" fontId="3" numFmtId="0" xfId="0" applyAlignment="1" applyFont="1">
      <alignment readingOrder="0"/>
    </xf>
    <xf borderId="0" fillId="0" fontId="4" numFmtId="0" xfId="0" applyAlignment="1" applyFont="1">
      <alignment readingOrder="0"/>
    </xf>
    <xf borderId="0" fillId="0" fontId="5" numFmtId="0" xfId="0" applyAlignment="1" applyFont="1">
      <alignment horizontal="right" readingOrder="0" shrinkToFit="0" vertical="bottom" wrapText="0"/>
    </xf>
    <xf borderId="0" fillId="0" fontId="6" numFmtId="0" xfId="0" applyAlignment="1" applyFont="1">
      <alignment readingOrder="0" shrinkToFit="0" vertical="bottom" wrapText="0"/>
    </xf>
    <xf borderId="0" fillId="2" fontId="7" numFmtId="0" xfId="0" applyAlignment="1" applyFill="1" applyFont="1">
      <alignment horizontal="center" readingOrder="0"/>
    </xf>
    <xf borderId="0" fillId="0" fontId="8" numFmtId="0" xfId="0" applyAlignment="1" applyFont="1">
      <alignment shrinkToFit="0" vertical="bottom" wrapText="0"/>
    </xf>
    <xf borderId="0" fillId="0" fontId="5" numFmtId="0" xfId="0" applyAlignment="1" applyFont="1">
      <alignment readingOrder="0" shrinkToFit="0" vertical="bottom" wrapText="0"/>
    </xf>
    <xf borderId="0" fillId="0" fontId="5" numFmtId="0" xfId="0" applyAlignment="1" applyFont="1">
      <alignment horizontal="center" readingOrder="0" shrinkToFit="0" vertical="bottom" wrapText="0"/>
    </xf>
    <xf borderId="0" fillId="3" fontId="7" numFmtId="0" xfId="0" applyFill="1" applyFont="1"/>
    <xf borderId="0" fillId="0" fontId="9" numFmtId="0" xfId="0" applyAlignment="1" applyFont="1">
      <alignment horizontal="center" readingOrder="0" shrinkToFit="0" vertical="bottom" wrapText="0"/>
    </xf>
    <xf borderId="0" fillId="4" fontId="7" numFmtId="0" xfId="0" applyFill="1" applyFont="1"/>
    <xf borderId="0" fillId="0" fontId="5" numFmtId="9" xfId="0" applyAlignment="1" applyFont="1" applyNumberFormat="1">
      <alignment horizontal="center" readingOrder="0" shrinkToFit="0" vertical="bottom" wrapText="0"/>
    </xf>
    <xf borderId="0" fillId="0" fontId="5" numFmtId="9" xfId="0" applyAlignment="1" applyFont="1" applyNumberFormat="1">
      <alignment horizontal="right" readingOrder="0" shrinkToFit="0" vertical="bottom" wrapText="0"/>
    </xf>
    <xf borderId="0" fillId="0" fontId="9" numFmtId="0" xfId="0" applyAlignment="1" applyFont="1">
      <alignment readingOrder="0" shrinkToFit="0" vertical="bottom" wrapText="0"/>
    </xf>
    <xf borderId="1" fillId="0" fontId="8" numFmtId="0" xfId="0" applyAlignment="1" applyBorder="1" applyFont="1">
      <alignment shrinkToFit="0" vertical="bottom" wrapText="0"/>
    </xf>
    <xf borderId="0" fillId="0" fontId="7" numFmtId="0" xfId="0" applyAlignment="1" applyFont="1">
      <alignment readingOrder="0"/>
    </xf>
    <xf borderId="0" fillId="0" fontId="8" numFmtId="0" xfId="0" applyAlignment="1" applyFont="1">
      <alignment vertical="bottom"/>
    </xf>
    <xf borderId="0" fillId="4" fontId="10" numFmtId="0" xfId="0" applyAlignment="1" applyFont="1">
      <alignment readingOrder="0"/>
    </xf>
    <xf borderId="0" fillId="0" fontId="9" numFmtId="9" xfId="0" applyAlignment="1" applyFont="1" applyNumberFormat="1">
      <alignment readingOrder="0" shrinkToFit="0" vertical="bottom" wrapText="0"/>
    </xf>
    <xf borderId="0" fillId="4" fontId="7" numFmtId="0" xfId="0" applyAlignment="1" applyFont="1">
      <alignment readingOrder="0"/>
    </xf>
    <xf borderId="0" fillId="0" fontId="5" numFmtId="0" xfId="0" applyAlignment="1" applyFont="1">
      <alignment shrinkToFit="0" vertical="bottom" wrapText="0"/>
    </xf>
    <xf borderId="1" fillId="0" fontId="8" numFmtId="0" xfId="0" applyAlignment="1" applyBorder="1" applyFont="1">
      <alignment vertical="bottom"/>
    </xf>
    <xf borderId="0" fillId="4" fontId="11" numFmtId="0" xfId="0" applyAlignment="1" applyFont="1">
      <alignment readingOrder="0"/>
    </xf>
    <xf borderId="0" fillId="0" fontId="7" numFmtId="0" xfId="0" applyFont="1"/>
    <xf borderId="0" fillId="3" fontId="10" numFmtId="0" xfId="0" applyFont="1"/>
    <xf borderId="0" fillId="5" fontId="7" numFmtId="0" xfId="0" applyFill="1" applyFont="1"/>
    <xf borderId="0" fillId="3" fontId="7" numFmtId="0" xfId="0" applyAlignment="1" applyFont="1">
      <alignment readingOrder="0"/>
    </xf>
    <xf borderId="0" fillId="0" fontId="10" numFmtId="0" xfId="0" applyAlignment="1" applyFont="1">
      <alignment readingOrder="0"/>
    </xf>
    <xf borderId="0" fillId="0" fontId="12" numFmtId="0" xfId="0" applyAlignment="1" applyFont="1">
      <alignment readingOrder="0" shrinkToFit="0" vertical="bottom" wrapText="0"/>
    </xf>
    <xf borderId="0" fillId="0" fontId="5" numFmtId="0" xfId="0" applyAlignment="1" applyFont="1">
      <alignment horizontal="right" readingOrder="0" shrinkToFit="0" vertical="bottom" wrapText="0"/>
    </xf>
    <xf borderId="0" fillId="0" fontId="5" numFmtId="0" xfId="0" applyAlignment="1" applyFont="1">
      <alignment readingOrder="0" shrinkToFit="0" vertical="bottom" wrapText="0"/>
    </xf>
    <xf borderId="0" fillId="0" fontId="8" numFmtId="0" xfId="0" applyAlignment="1" applyFont="1">
      <alignment horizontal="center" vertical="bottom"/>
    </xf>
    <xf borderId="0" fillId="0" fontId="7" numFmtId="0" xfId="0" applyAlignment="1" applyFont="1">
      <alignment horizontal="right"/>
    </xf>
    <xf borderId="0" fillId="0" fontId="2" numFmtId="0" xfId="0" applyAlignment="1" applyFont="1">
      <alignment horizontal="center" readingOrder="0" shrinkToFit="0" vertical="bottom" wrapText="0"/>
    </xf>
    <xf borderId="0" fillId="0" fontId="7" numFmtId="0" xfId="0" applyAlignment="1" applyFont="1">
      <alignment horizontal="center" readingOrder="0"/>
    </xf>
    <xf borderId="0" fillId="3" fontId="7" numFmtId="0" xfId="0" applyAlignment="1" applyFont="1">
      <alignment horizontal="center" readingOrder="0"/>
    </xf>
    <xf borderId="0" fillId="6" fontId="8" numFmtId="0" xfId="0" applyAlignment="1" applyFill="1" applyFont="1">
      <alignment horizontal="center" vertical="bottom"/>
    </xf>
    <xf borderId="0" fillId="0" fontId="8" numFmtId="0" xfId="0" applyAlignment="1" applyFont="1">
      <alignment horizontal="right" vertical="bottom"/>
    </xf>
    <xf borderId="0" fillId="0" fontId="13" numFmtId="0" xfId="0" applyAlignment="1" applyFont="1">
      <alignment vertical="bottom"/>
    </xf>
    <xf borderId="0" fillId="2" fontId="8" numFmtId="0" xfId="0" applyAlignment="1" applyFont="1">
      <alignment horizontal="center" readingOrder="0" vertical="bottom"/>
    </xf>
    <xf borderId="0" fillId="7" fontId="8" numFmtId="0" xfId="0" applyAlignment="1" applyFill="1" applyFont="1">
      <alignment horizontal="center" vertical="bottom"/>
    </xf>
    <xf borderId="0" fillId="8" fontId="8" numFmtId="0" xfId="0" applyAlignment="1" applyFill="1" applyFont="1">
      <alignment horizontal="center" vertical="bottom"/>
    </xf>
    <xf borderId="0" fillId="9" fontId="8" numFmtId="0" xfId="0" applyAlignment="1" applyFill="1" applyFont="1">
      <alignment horizontal="center" vertical="bottom"/>
    </xf>
    <xf borderId="0" fillId="0" fontId="13" numFmtId="0" xfId="0" applyAlignment="1" applyFont="1">
      <alignment vertical="bottom"/>
    </xf>
    <xf borderId="0" fillId="0" fontId="8" numFmtId="0" xfId="0" applyAlignment="1" applyFont="1">
      <alignment horizontal="right" vertical="bottom"/>
    </xf>
    <xf borderId="0" fillId="0" fontId="8" numFmtId="0" xfId="0" applyAlignment="1" applyFont="1">
      <alignment vertical="bottom"/>
    </xf>
    <xf borderId="0" fillId="0" fontId="14" numFmtId="0" xfId="0" applyFont="1"/>
    <xf borderId="0" fillId="10" fontId="8" numFmtId="0" xfId="0" applyAlignment="1" applyFill="1" applyFont="1">
      <alignment horizontal="center" vertical="bottom"/>
    </xf>
    <xf borderId="0" fillId="0" fontId="14" numFmtId="0" xfId="0" applyAlignment="1" applyFont="1">
      <alignment horizontal="right" vertical="bottom"/>
    </xf>
    <xf borderId="0" fillId="4" fontId="14" numFmtId="0" xfId="0" applyAlignment="1" applyFont="1">
      <alignment horizontal="right" vertical="bottom"/>
    </xf>
    <xf borderId="0" fillId="0" fontId="13" numFmtId="0" xfId="0" applyAlignment="1" applyFont="1">
      <alignment shrinkToFit="0" vertical="bottom" wrapText="0"/>
    </xf>
    <xf borderId="0" fillId="0" fontId="8" numFmtId="0" xfId="0" applyAlignment="1" applyFont="1">
      <alignment vertical="bottom"/>
    </xf>
    <xf borderId="0" fillId="0" fontId="13" numFmtId="0" xfId="0" applyAlignment="1" applyFont="1">
      <alignment horizontal="right" readingOrder="0" vertical="bottom"/>
    </xf>
    <xf borderId="0" fillId="0" fontId="15" numFmtId="0" xfId="0" applyAlignment="1" applyFont="1">
      <alignment horizontal="right" vertical="bottom"/>
    </xf>
    <xf borderId="0" fillId="4" fontId="14" numFmtId="0" xfId="0" applyFont="1"/>
    <xf borderId="0" fillId="0" fontId="13" numFmtId="0" xfId="0" applyAlignment="1" applyFont="1">
      <alignment horizontal="right" vertical="bottom"/>
    </xf>
    <xf borderId="0" fillId="0" fontId="13" numFmtId="0" xfId="0" applyAlignment="1" applyFont="1">
      <alignment horizontal="right" vertical="bottom"/>
    </xf>
    <xf borderId="0" fillId="4" fontId="5" numFmtId="0" xfId="0" applyFont="1"/>
    <xf borderId="0" fillId="4" fontId="5" numFmtId="0" xfId="0" applyFont="1"/>
    <xf borderId="0" fillId="0" fontId="15" numFmtId="0" xfId="0" applyAlignment="1" applyFont="1">
      <alignment horizontal="right" vertical="bottom"/>
    </xf>
    <xf borderId="0" fillId="4" fontId="14" numFmtId="0" xfId="0" applyFont="1"/>
    <xf borderId="0" fillId="7" fontId="7" numFmtId="0" xfId="0" applyAlignment="1" applyFont="1">
      <alignment horizontal="center" readingOrder="0"/>
    </xf>
    <xf borderId="0" fillId="0" fontId="4" numFmtId="0" xfId="0" applyAlignment="1" applyFont="1">
      <alignment horizontal="right" readingOrder="0"/>
    </xf>
    <xf borderId="0" fillId="8" fontId="7" numFmtId="0" xfId="0" applyAlignment="1" applyFont="1">
      <alignment horizontal="center" readingOrder="0"/>
    </xf>
    <xf borderId="0" fillId="0" fontId="13" numFmtId="0" xfId="0" applyAlignment="1" applyFont="1">
      <alignment readingOrder="0" vertical="bottom"/>
    </xf>
    <xf borderId="0" fillId="0" fontId="4" numFmtId="0" xfId="0" applyAlignment="1" applyFont="1">
      <alignment horizontal="center" readingOrder="0"/>
    </xf>
    <xf borderId="0" fillId="4" fontId="5" numFmtId="0" xfId="0" applyAlignment="1" applyFont="1">
      <alignment readingOrder="0"/>
    </xf>
    <xf borderId="0" fillId="3" fontId="7" numFmtId="0" xfId="0" applyAlignment="1" applyFont="1">
      <alignment horizontal="center"/>
    </xf>
    <xf borderId="0" fillId="4" fontId="7" numFmtId="0" xfId="0" applyAlignment="1" applyFont="1">
      <alignment horizontal="center" readingOrder="0"/>
    </xf>
    <xf borderId="0" fillId="4" fontId="10" numFmtId="0" xfId="0" applyAlignment="1" applyFont="1">
      <alignment horizontal="center" readingOrder="0"/>
    </xf>
    <xf borderId="0" fillId="4" fontId="11" numFmtId="0" xfId="0" applyAlignment="1" applyFont="1">
      <alignment horizontal="center" readingOrder="0"/>
    </xf>
    <xf borderId="0" fillId="0" fontId="7" numFmtId="0" xfId="0" applyAlignment="1" applyFont="1">
      <alignment readingOrder="0"/>
    </xf>
    <xf borderId="0" fillId="0" fontId="7" numFmtId="0" xfId="0" applyAlignment="1" applyFont="1">
      <alignment horizontal="center"/>
    </xf>
    <xf borderId="0" fillId="3" fontId="10" numFmtId="0" xfId="0" applyAlignment="1" applyFont="1">
      <alignment horizontal="center"/>
    </xf>
    <xf borderId="0" fillId="3" fontId="5" numFmtId="0" xfId="0" applyAlignment="1" applyFont="1">
      <alignment readingOrder="0" shrinkToFit="0" vertical="bottom" wrapText="0"/>
    </xf>
    <xf borderId="0" fillId="3" fontId="5" numFmtId="0" xfId="0" applyAlignment="1" applyFont="1">
      <alignment shrinkToFit="0" vertical="bottom" wrapText="0"/>
    </xf>
    <xf borderId="0" fillId="0" fontId="7" numFmtId="0" xfId="0" applyAlignment="1" applyFont="1">
      <alignment horizontal="center"/>
    </xf>
    <xf borderId="0" fillId="0" fontId="10" numFmtId="0" xfId="0" applyAlignment="1" applyFont="1">
      <alignment horizontal="center" readingOrder="0"/>
    </xf>
    <xf borderId="0" fillId="3" fontId="10" numFmtId="0" xfId="0" applyAlignment="1" applyFont="1">
      <alignment horizontal="center" readingOrder="0"/>
    </xf>
    <xf borderId="0" fillId="5" fontId="7" numFmtId="0" xfId="0" applyAlignment="1" applyFont="1">
      <alignment horizontal="center"/>
    </xf>
    <xf borderId="0" fillId="3" fontId="5" numFmtId="0" xfId="0" applyAlignment="1" applyFont="1">
      <alignment horizontal="center" readingOrder="0" shrinkToFit="0" vertical="bottom" wrapText="0"/>
    </xf>
    <xf borderId="0" fillId="3" fontId="9" numFmtId="0" xfId="0" applyAlignment="1" applyFont="1">
      <alignment horizontal="center" readingOrder="0" shrinkToFit="0" vertical="bottom" wrapText="0"/>
    </xf>
    <xf borderId="0" fillId="0" fontId="1" numFmtId="0" xfId="0" applyAlignment="1" applyFont="1">
      <alignment horizontal="center" readingOrder="0" shrinkToFit="0" vertical="bottom" wrapText="0"/>
    </xf>
    <xf borderId="0" fillId="0" fontId="1" numFmtId="0" xfId="0" applyAlignment="1" applyFont="1">
      <alignment horizontal="right" readingOrder="0"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bks.cg/Jcl"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bks.cg/Jcl"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bks.cg/Jcl"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5.13"/>
    <col customWidth="1" min="2" max="2" width="20.63"/>
    <col customWidth="1" min="4" max="4" width="16.5"/>
    <col customWidth="1" min="5" max="5" width="5.38"/>
    <col customWidth="1" min="7" max="7" width="7.63"/>
    <col customWidth="1" min="8" max="8" width="9.88"/>
    <col customWidth="1" min="9" max="9" width="11.0"/>
    <col customWidth="1" min="10" max="10" width="11.75"/>
    <col customWidth="1" min="11" max="11" width="15.38"/>
    <col customWidth="1" min="12" max="12" width="28.88"/>
    <col customWidth="1" min="13" max="13" width="31.25"/>
    <col customWidth="1" min="14" max="14" width="28.63"/>
    <col customWidth="1" hidden="1" min="15" max="15" width="25.13"/>
    <col customWidth="1" hidden="1" min="16" max="17" width="18.5"/>
    <col hidden="1" min="18" max="20" width="12.63"/>
    <col customWidth="1" min="21" max="21" width="10.0"/>
    <col customWidth="1" min="22" max="22" width="15.13"/>
    <col customWidth="1" min="23" max="23" width="12.75"/>
    <col customWidth="1" min="24" max="24" width="11.13"/>
    <col customWidth="1" min="25" max="25" width="6.25"/>
    <col customWidth="1" min="26" max="26" width="24.25"/>
    <col customWidth="1" min="27" max="27" width="8.25"/>
    <col customWidth="1" min="28" max="28" width="9.0"/>
    <col customWidth="1" min="29" max="29" width="16.0"/>
    <col customWidth="1" min="30" max="30" width="10.25"/>
    <col customWidth="1" min="31" max="31" width="11.5"/>
    <col customWidth="1" min="34" max="34" width="38.13"/>
  </cols>
  <sheetData>
    <row r="1">
      <c r="A1" s="1"/>
      <c r="B1" s="1"/>
      <c r="C1" s="1"/>
      <c r="D1" s="1"/>
      <c r="E1" s="1"/>
      <c r="F1" s="1"/>
      <c r="G1" s="2"/>
      <c r="H1" s="2"/>
      <c r="I1" s="2"/>
      <c r="J1" s="2"/>
      <c r="K1" s="2"/>
      <c r="L1" s="2"/>
      <c r="M1" s="2"/>
      <c r="N1" s="2"/>
      <c r="O1" s="1"/>
      <c r="P1" s="1"/>
      <c r="Q1" s="1"/>
      <c r="R1" s="1"/>
      <c r="S1" s="1"/>
      <c r="T1" s="1"/>
      <c r="U1" s="3" t="s">
        <v>0</v>
      </c>
    </row>
    <row r="2">
      <c r="A2" s="1" t="s">
        <v>1</v>
      </c>
      <c r="B2" s="1" t="s">
        <v>2</v>
      </c>
      <c r="C2" s="1" t="s">
        <v>3</v>
      </c>
      <c r="D2" s="1" t="s">
        <v>4</v>
      </c>
      <c r="E2" s="1" t="s">
        <v>5</v>
      </c>
      <c r="F2" s="1" t="s">
        <v>6</v>
      </c>
      <c r="G2" s="4" t="s">
        <v>7</v>
      </c>
      <c r="H2" s="4" t="s">
        <v>8</v>
      </c>
      <c r="I2" s="4" t="s">
        <v>9</v>
      </c>
      <c r="J2" s="4" t="s">
        <v>10</v>
      </c>
      <c r="K2" s="4" t="s">
        <v>11</v>
      </c>
      <c r="L2" s="4" t="s">
        <v>12</v>
      </c>
      <c r="M2" s="4" t="s">
        <v>13</v>
      </c>
      <c r="N2" s="4" t="s">
        <v>14</v>
      </c>
      <c r="O2" s="4" t="s">
        <v>15</v>
      </c>
      <c r="P2" s="4" t="s">
        <v>16</v>
      </c>
      <c r="Q2" s="1" t="s">
        <v>17</v>
      </c>
      <c r="R2" s="1" t="s">
        <v>18</v>
      </c>
      <c r="S2" s="1" t="s">
        <v>19</v>
      </c>
      <c r="T2" s="1" t="s">
        <v>20</v>
      </c>
      <c r="U2" s="5" t="s">
        <v>21</v>
      </c>
      <c r="V2" s="5" t="s">
        <v>22</v>
      </c>
      <c r="W2" s="5" t="s">
        <v>23</v>
      </c>
      <c r="X2" s="5" t="s">
        <v>24</v>
      </c>
      <c r="Y2" s="5" t="s">
        <v>25</v>
      </c>
      <c r="Z2" s="5" t="s">
        <v>26</v>
      </c>
      <c r="AA2" s="6" t="s">
        <v>8</v>
      </c>
      <c r="AB2" s="6" t="s">
        <v>10</v>
      </c>
      <c r="AC2" s="6" t="s">
        <v>27</v>
      </c>
    </row>
    <row r="3">
      <c r="A3" s="7">
        <v>1.0</v>
      </c>
      <c r="B3" s="8" t="s">
        <v>28</v>
      </c>
      <c r="C3" s="8" t="s">
        <v>29</v>
      </c>
      <c r="D3" s="8" t="s">
        <v>30</v>
      </c>
      <c r="E3" s="7">
        <v>2019.0</v>
      </c>
      <c r="F3" s="9" t="s">
        <v>31</v>
      </c>
      <c r="G3" s="9" t="s">
        <v>31</v>
      </c>
      <c r="H3" s="9" t="s">
        <v>31</v>
      </c>
      <c r="I3" s="9" t="s">
        <v>31</v>
      </c>
      <c r="J3" s="9" t="s">
        <v>31</v>
      </c>
      <c r="K3" s="9"/>
      <c r="L3" s="9" t="s">
        <v>31</v>
      </c>
      <c r="M3" s="9" t="s">
        <v>31</v>
      </c>
      <c r="N3" s="9" t="s">
        <v>31</v>
      </c>
      <c r="O3" s="9" t="s">
        <v>31</v>
      </c>
      <c r="P3" s="9" t="s">
        <v>31</v>
      </c>
      <c r="Q3" s="9" t="s">
        <v>31</v>
      </c>
      <c r="R3" s="9" t="s">
        <v>31</v>
      </c>
      <c r="S3" s="9" t="s">
        <v>31</v>
      </c>
      <c r="T3" s="9" t="s">
        <v>31</v>
      </c>
      <c r="U3" s="9" t="s">
        <v>31</v>
      </c>
      <c r="V3" s="9" t="s">
        <v>31</v>
      </c>
      <c r="W3" s="9" t="s">
        <v>31</v>
      </c>
      <c r="X3" s="9" t="s">
        <v>31</v>
      </c>
      <c r="Y3" s="9" t="s">
        <v>31</v>
      </c>
      <c r="Z3" s="9" t="s">
        <v>31</v>
      </c>
      <c r="AA3" s="9" t="s">
        <v>31</v>
      </c>
      <c r="AB3" s="9" t="s">
        <v>31</v>
      </c>
      <c r="AC3" s="9" t="s">
        <v>31</v>
      </c>
      <c r="AD3" s="10"/>
    </row>
    <row r="4">
      <c r="A4" s="7">
        <v>2.0</v>
      </c>
      <c r="B4" s="8" t="s">
        <v>32</v>
      </c>
      <c r="C4" s="8" t="s">
        <v>33</v>
      </c>
      <c r="D4" s="8" t="s">
        <v>34</v>
      </c>
      <c r="E4" s="7">
        <v>2019.0</v>
      </c>
      <c r="F4" s="9" t="s">
        <v>31</v>
      </c>
      <c r="G4" s="9" t="s">
        <v>31</v>
      </c>
      <c r="H4" s="9" t="s">
        <v>31</v>
      </c>
      <c r="I4" s="9" t="s">
        <v>31</v>
      </c>
      <c r="J4" s="9" t="s">
        <v>31</v>
      </c>
      <c r="K4" s="9"/>
      <c r="L4" s="9" t="s">
        <v>31</v>
      </c>
      <c r="M4" s="9" t="s">
        <v>31</v>
      </c>
      <c r="N4" s="9" t="s">
        <v>31</v>
      </c>
      <c r="O4" s="9" t="s">
        <v>31</v>
      </c>
      <c r="P4" s="9" t="s">
        <v>31</v>
      </c>
      <c r="Q4" s="9" t="s">
        <v>31</v>
      </c>
      <c r="R4" s="9" t="s">
        <v>31</v>
      </c>
      <c r="S4" s="9" t="s">
        <v>31</v>
      </c>
      <c r="T4" s="9" t="s">
        <v>31</v>
      </c>
      <c r="U4" s="9" t="s">
        <v>31</v>
      </c>
      <c r="V4" s="9" t="s">
        <v>31</v>
      </c>
      <c r="W4" s="9" t="s">
        <v>31</v>
      </c>
      <c r="X4" s="9" t="s">
        <v>31</v>
      </c>
      <c r="Y4" s="9" t="s">
        <v>31</v>
      </c>
      <c r="Z4" s="9" t="s">
        <v>31</v>
      </c>
      <c r="AA4" s="9" t="s">
        <v>31</v>
      </c>
      <c r="AB4" s="9" t="s">
        <v>31</v>
      </c>
      <c r="AC4" s="9" t="s">
        <v>31</v>
      </c>
      <c r="AD4" s="10"/>
    </row>
    <row r="5">
      <c r="A5" s="7">
        <v>3.0</v>
      </c>
      <c r="B5" s="11" t="s">
        <v>35</v>
      </c>
      <c r="C5" s="11" t="s">
        <v>36</v>
      </c>
      <c r="D5" s="11" t="s">
        <v>37</v>
      </c>
      <c r="E5" s="7">
        <v>2019.0</v>
      </c>
      <c r="F5" s="11" t="s">
        <v>38</v>
      </c>
      <c r="G5" s="12" t="s">
        <v>39</v>
      </c>
      <c r="H5" s="13"/>
      <c r="I5" s="14" t="s">
        <v>40</v>
      </c>
      <c r="J5" s="15"/>
      <c r="K5" s="16" t="str">
        <f t="shared" ref="K5:K718" si="1">if(AND(L5="N",M5="N"), "One sex","XXXXXXX")</f>
        <v>One sex</v>
      </c>
      <c r="L5" s="16" t="s">
        <v>40</v>
      </c>
      <c r="M5" s="16" t="s">
        <v>40</v>
      </c>
      <c r="N5" s="16" t="s">
        <v>40</v>
      </c>
      <c r="O5" s="17">
        <v>0.6</v>
      </c>
      <c r="P5" s="18" t="s">
        <v>40</v>
      </c>
      <c r="Q5" s="11" t="s">
        <v>41</v>
      </c>
      <c r="R5" s="11" t="s">
        <v>42</v>
      </c>
      <c r="S5" s="11" t="s">
        <v>43</v>
      </c>
      <c r="AA5" s="13"/>
      <c r="AB5" s="15"/>
      <c r="AD5" s="19"/>
    </row>
    <row r="6">
      <c r="A6" s="7">
        <v>4.0</v>
      </c>
      <c r="B6" s="11" t="s">
        <v>44</v>
      </c>
      <c r="C6" s="11" t="s">
        <v>45</v>
      </c>
      <c r="D6" s="11" t="s">
        <v>46</v>
      </c>
      <c r="E6" s="7">
        <v>2019.0</v>
      </c>
      <c r="F6" s="11" t="s">
        <v>47</v>
      </c>
      <c r="G6" s="12" t="s">
        <v>39</v>
      </c>
      <c r="H6" s="20">
        <v>60.0</v>
      </c>
      <c r="I6" s="14" t="s">
        <v>40</v>
      </c>
      <c r="J6" s="20">
        <v>0.0</v>
      </c>
      <c r="K6" s="16" t="str">
        <f t="shared" si="1"/>
        <v>One sex</v>
      </c>
      <c r="L6" s="16" t="s">
        <v>40</v>
      </c>
      <c r="M6" s="16" t="s">
        <v>40</v>
      </c>
      <c r="N6" s="16" t="s">
        <v>40</v>
      </c>
      <c r="O6" s="17">
        <v>0.2</v>
      </c>
      <c r="P6" s="18" t="s">
        <v>40</v>
      </c>
      <c r="Q6" s="11" t="s">
        <v>48</v>
      </c>
      <c r="R6" s="11" t="s">
        <v>49</v>
      </c>
      <c r="S6" s="11" t="s">
        <v>43</v>
      </c>
      <c r="T6" s="11" t="s">
        <v>50</v>
      </c>
      <c r="AA6" s="20">
        <v>60.0</v>
      </c>
      <c r="AB6" s="20">
        <v>0.0</v>
      </c>
      <c r="AD6" s="21"/>
    </row>
    <row r="7">
      <c r="A7" s="7">
        <v>5.0</v>
      </c>
      <c r="B7" s="11" t="s">
        <v>51</v>
      </c>
      <c r="C7" s="11" t="s">
        <v>52</v>
      </c>
      <c r="D7" s="11" t="s">
        <v>53</v>
      </c>
      <c r="E7" s="7">
        <v>2019.0</v>
      </c>
      <c r="F7" s="11" t="s">
        <v>54</v>
      </c>
      <c r="G7" s="12" t="s">
        <v>39</v>
      </c>
      <c r="H7" s="22">
        <v>42.0</v>
      </c>
      <c r="I7" s="14" t="s">
        <v>40</v>
      </c>
      <c r="J7" s="22">
        <v>0.0</v>
      </c>
      <c r="K7" s="16" t="str">
        <f t="shared" si="1"/>
        <v>One sex</v>
      </c>
      <c r="L7" s="16" t="s">
        <v>40</v>
      </c>
      <c r="M7" s="16" t="s">
        <v>40</v>
      </c>
      <c r="N7" s="16" t="s">
        <v>40</v>
      </c>
      <c r="O7" s="23">
        <v>0.4</v>
      </c>
      <c r="P7" s="18" t="s">
        <v>39</v>
      </c>
      <c r="Q7" s="11" t="s">
        <v>55</v>
      </c>
      <c r="R7" s="11" t="s">
        <v>56</v>
      </c>
      <c r="S7" s="11" t="s">
        <v>57</v>
      </c>
      <c r="AA7" s="22">
        <v>42.0</v>
      </c>
      <c r="AB7" s="22">
        <v>0.0</v>
      </c>
      <c r="AD7" s="21"/>
    </row>
    <row r="8">
      <c r="A8" s="7">
        <v>6.0</v>
      </c>
      <c r="B8" s="11" t="s">
        <v>58</v>
      </c>
      <c r="C8" s="11" t="s">
        <v>59</v>
      </c>
      <c r="D8" s="11" t="s">
        <v>60</v>
      </c>
      <c r="E8" s="7">
        <v>2018.0</v>
      </c>
      <c r="F8" s="11" t="s">
        <v>47</v>
      </c>
      <c r="G8" s="12" t="s">
        <v>40</v>
      </c>
      <c r="H8" s="24">
        <v>15.0</v>
      </c>
      <c r="I8" s="14" t="s">
        <v>40</v>
      </c>
      <c r="J8" s="24">
        <v>0.0</v>
      </c>
      <c r="K8" s="16" t="str">
        <f t="shared" si="1"/>
        <v>One sex</v>
      </c>
      <c r="L8" s="16" t="s">
        <v>40</v>
      </c>
      <c r="M8" s="16" t="s">
        <v>40</v>
      </c>
      <c r="N8" s="16" t="s">
        <v>39</v>
      </c>
      <c r="O8" s="25"/>
      <c r="P8" s="25"/>
      <c r="Q8" s="25"/>
      <c r="R8" s="25"/>
      <c r="S8" s="25"/>
      <c r="T8" s="25"/>
      <c r="AA8" s="24">
        <v>15.0</v>
      </c>
      <c r="AB8" s="24">
        <v>0.0</v>
      </c>
      <c r="AD8" s="26"/>
    </row>
    <row r="9">
      <c r="A9" s="7">
        <v>7.0</v>
      </c>
      <c r="B9" s="11" t="s">
        <v>61</v>
      </c>
      <c r="C9" s="11" t="s">
        <v>62</v>
      </c>
      <c r="D9" s="11" t="s">
        <v>63</v>
      </c>
      <c r="E9" s="7">
        <v>2018.0</v>
      </c>
      <c r="F9" s="11" t="s">
        <v>64</v>
      </c>
      <c r="G9" s="14" t="s">
        <v>39</v>
      </c>
      <c r="H9" s="24">
        <v>44.0</v>
      </c>
      <c r="I9" s="14" t="s">
        <v>40</v>
      </c>
      <c r="J9" s="24"/>
      <c r="K9" s="16" t="str">
        <f t="shared" si="1"/>
        <v>One sex</v>
      </c>
      <c r="L9" s="16" t="s">
        <v>40</v>
      </c>
      <c r="M9" s="16" t="s">
        <v>40</v>
      </c>
      <c r="N9" s="16" t="s">
        <v>40</v>
      </c>
      <c r="O9" s="11"/>
      <c r="P9" s="11"/>
      <c r="Q9" s="11" t="s">
        <v>65</v>
      </c>
      <c r="R9" s="11" t="s">
        <v>66</v>
      </c>
      <c r="S9" s="25"/>
      <c r="T9" s="25"/>
      <c r="AA9" s="24">
        <v>44.0</v>
      </c>
      <c r="AB9" s="24"/>
      <c r="AC9" s="20">
        <v>44.0</v>
      </c>
      <c r="AE9" s="6" t="s">
        <v>67</v>
      </c>
      <c r="AF9" s="6" t="s">
        <v>68</v>
      </c>
      <c r="AG9" s="6" t="s">
        <v>69</v>
      </c>
    </row>
    <row r="10">
      <c r="A10" s="7">
        <v>8.0</v>
      </c>
      <c r="B10" s="11" t="s">
        <v>70</v>
      </c>
      <c r="C10" s="11" t="s">
        <v>71</v>
      </c>
      <c r="D10" s="11" t="s">
        <v>72</v>
      </c>
      <c r="E10" s="7">
        <v>2018.0</v>
      </c>
      <c r="F10" s="11" t="s">
        <v>73</v>
      </c>
      <c r="G10" s="12" t="s">
        <v>39</v>
      </c>
      <c r="H10" s="27">
        <v>10.0</v>
      </c>
      <c r="I10" s="14" t="s">
        <v>40</v>
      </c>
      <c r="J10" s="20">
        <v>0.0</v>
      </c>
      <c r="K10" s="16" t="str">
        <f t="shared" si="1"/>
        <v>One sex</v>
      </c>
      <c r="L10" s="16" t="s">
        <v>40</v>
      </c>
      <c r="M10" s="16" t="s">
        <v>40</v>
      </c>
      <c r="N10" s="16" t="s">
        <v>40</v>
      </c>
      <c r="O10" s="17">
        <v>0.5</v>
      </c>
      <c r="P10" s="18" t="s">
        <v>40</v>
      </c>
      <c r="Q10" s="11" t="s">
        <v>74</v>
      </c>
      <c r="R10" s="11" t="s">
        <v>75</v>
      </c>
      <c r="S10" s="25"/>
      <c r="T10" s="25"/>
      <c r="AA10" s="27">
        <v>10.0</v>
      </c>
      <c r="AB10" s="20">
        <v>0.0</v>
      </c>
      <c r="AE10" s="28">
        <f>counta(AA5:AB718)</f>
        <v>977</v>
      </c>
      <c r="AF10" s="28">
        <f>1428-AE10</f>
        <v>451</v>
      </c>
      <c r="AG10" s="28">
        <f>((AE10/714)*100)/2</f>
        <v>68.41736695</v>
      </c>
    </row>
    <row r="11">
      <c r="A11" s="7">
        <v>9.0</v>
      </c>
      <c r="B11" s="11" t="s">
        <v>76</v>
      </c>
      <c r="C11" s="11" t="s">
        <v>77</v>
      </c>
      <c r="D11" s="11" t="s">
        <v>78</v>
      </c>
      <c r="E11" s="7">
        <v>2018.0</v>
      </c>
      <c r="F11" s="11" t="s">
        <v>79</v>
      </c>
      <c r="G11" s="12" t="s">
        <v>40</v>
      </c>
      <c r="H11" s="15"/>
      <c r="I11" s="14" t="s">
        <v>39</v>
      </c>
      <c r="J11" s="24">
        <v>18.0</v>
      </c>
      <c r="K11" s="16" t="str">
        <f t="shared" si="1"/>
        <v>One sex</v>
      </c>
      <c r="L11" s="16" t="s">
        <v>40</v>
      </c>
      <c r="M11" s="16" t="s">
        <v>40</v>
      </c>
      <c r="N11" s="16" t="s">
        <v>40</v>
      </c>
      <c r="O11" s="23">
        <v>0.4</v>
      </c>
      <c r="P11" s="18" t="s">
        <v>39</v>
      </c>
      <c r="Q11" s="11" t="s">
        <v>48</v>
      </c>
      <c r="R11" s="11" t="s">
        <v>80</v>
      </c>
      <c r="S11" s="25"/>
      <c r="T11" s="25"/>
      <c r="AA11" s="15"/>
      <c r="AB11" s="24">
        <v>18.0</v>
      </c>
    </row>
    <row r="12">
      <c r="A12" s="7">
        <v>10.0</v>
      </c>
      <c r="B12" s="11" t="s">
        <v>81</v>
      </c>
      <c r="C12" s="11" t="s">
        <v>82</v>
      </c>
      <c r="D12" s="11" t="s">
        <v>83</v>
      </c>
      <c r="E12" s="7">
        <v>2018.0</v>
      </c>
      <c r="F12" s="11" t="s">
        <v>84</v>
      </c>
      <c r="G12" s="12" t="s">
        <v>40</v>
      </c>
      <c r="H12" s="13"/>
      <c r="I12" s="14" t="s">
        <v>39</v>
      </c>
      <c r="J12" s="13"/>
      <c r="K12" s="16" t="str">
        <f t="shared" si="1"/>
        <v>One sex</v>
      </c>
      <c r="L12" s="16" t="s">
        <v>40</v>
      </c>
      <c r="M12" s="16" t="s">
        <v>40</v>
      </c>
      <c r="N12" s="16" t="s">
        <v>40</v>
      </c>
      <c r="O12" s="17">
        <v>0.3</v>
      </c>
      <c r="P12" s="18" t="s">
        <v>40</v>
      </c>
      <c r="Q12" s="11" t="s">
        <v>85</v>
      </c>
      <c r="R12" s="11" t="s">
        <v>86</v>
      </c>
      <c r="S12" s="25"/>
      <c r="T12" s="11" t="s">
        <v>87</v>
      </c>
      <c r="AA12" s="13"/>
      <c r="AB12" s="13"/>
    </row>
    <row r="13">
      <c r="A13" s="7">
        <v>11.0</v>
      </c>
      <c r="B13" s="8" t="s">
        <v>88</v>
      </c>
      <c r="C13" s="8" t="s">
        <v>89</v>
      </c>
      <c r="D13" s="8" t="s">
        <v>90</v>
      </c>
      <c r="E13" s="7">
        <v>2018.0</v>
      </c>
      <c r="F13" s="9" t="s">
        <v>31</v>
      </c>
      <c r="G13" s="9" t="s">
        <v>31</v>
      </c>
      <c r="H13" s="9" t="s">
        <v>31</v>
      </c>
      <c r="I13" s="9" t="s">
        <v>31</v>
      </c>
      <c r="J13" s="9" t="s">
        <v>31</v>
      </c>
      <c r="K13" s="16" t="str">
        <f t="shared" si="1"/>
        <v>XXXXXXX</v>
      </c>
      <c r="L13" s="9" t="s">
        <v>31</v>
      </c>
      <c r="M13" s="9" t="s">
        <v>31</v>
      </c>
      <c r="N13" s="9" t="s">
        <v>31</v>
      </c>
      <c r="O13" s="9" t="s">
        <v>31</v>
      </c>
      <c r="P13" s="9" t="s">
        <v>31</v>
      </c>
      <c r="Q13" s="9" t="s">
        <v>31</v>
      </c>
      <c r="R13" s="9" t="s">
        <v>31</v>
      </c>
      <c r="S13" s="9" t="s">
        <v>31</v>
      </c>
      <c r="T13" s="9" t="s">
        <v>31</v>
      </c>
      <c r="U13" s="9" t="s">
        <v>31</v>
      </c>
      <c r="V13" s="9" t="s">
        <v>31</v>
      </c>
      <c r="W13" s="9" t="s">
        <v>31</v>
      </c>
      <c r="X13" s="9" t="s">
        <v>31</v>
      </c>
      <c r="Y13" s="9" t="s">
        <v>31</v>
      </c>
      <c r="Z13" s="9" t="s">
        <v>31</v>
      </c>
      <c r="AA13" s="9" t="s">
        <v>31</v>
      </c>
      <c r="AB13" s="9" t="s">
        <v>31</v>
      </c>
      <c r="AC13" s="9" t="s">
        <v>31</v>
      </c>
      <c r="AH13" s="9"/>
    </row>
    <row r="14">
      <c r="A14" s="7">
        <v>12.0</v>
      </c>
      <c r="B14" s="8" t="s">
        <v>91</v>
      </c>
      <c r="C14" s="8" t="s">
        <v>92</v>
      </c>
      <c r="D14" s="8" t="s">
        <v>93</v>
      </c>
      <c r="E14" s="7">
        <v>2018.0</v>
      </c>
      <c r="F14" s="9" t="s">
        <v>31</v>
      </c>
      <c r="G14" s="9" t="s">
        <v>31</v>
      </c>
      <c r="H14" s="9" t="s">
        <v>31</v>
      </c>
      <c r="I14" s="9" t="s">
        <v>31</v>
      </c>
      <c r="J14" s="9" t="s">
        <v>31</v>
      </c>
      <c r="K14" s="16" t="str">
        <f t="shared" si="1"/>
        <v>XXXXXXX</v>
      </c>
      <c r="L14" s="9" t="s">
        <v>31</v>
      </c>
      <c r="M14" s="9" t="s">
        <v>31</v>
      </c>
      <c r="N14" s="9" t="s">
        <v>31</v>
      </c>
      <c r="O14" s="9" t="s">
        <v>31</v>
      </c>
      <c r="P14" s="9" t="s">
        <v>31</v>
      </c>
      <c r="Q14" s="9" t="s">
        <v>31</v>
      </c>
      <c r="R14" s="9" t="s">
        <v>31</v>
      </c>
      <c r="S14" s="9" t="s">
        <v>31</v>
      </c>
      <c r="T14" s="9" t="s">
        <v>31</v>
      </c>
      <c r="U14" s="9" t="s">
        <v>31</v>
      </c>
      <c r="V14" s="9" t="s">
        <v>31</v>
      </c>
      <c r="W14" s="9" t="s">
        <v>31</v>
      </c>
      <c r="X14" s="9" t="s">
        <v>31</v>
      </c>
      <c r="Y14" s="9" t="s">
        <v>31</v>
      </c>
      <c r="Z14" s="9" t="s">
        <v>31</v>
      </c>
      <c r="AA14" s="9" t="s">
        <v>31</v>
      </c>
      <c r="AB14" s="9" t="s">
        <v>31</v>
      </c>
      <c r="AC14" s="9" t="s">
        <v>31</v>
      </c>
      <c r="AH14" s="9"/>
    </row>
    <row r="15">
      <c r="A15" s="7">
        <v>13.0</v>
      </c>
      <c r="B15" s="11" t="s">
        <v>94</v>
      </c>
      <c r="C15" s="11" t="s">
        <v>95</v>
      </c>
      <c r="D15" s="11" t="s">
        <v>96</v>
      </c>
      <c r="E15" s="7">
        <v>2018.0</v>
      </c>
      <c r="F15" s="11" t="s">
        <v>84</v>
      </c>
      <c r="G15" s="12" t="s">
        <v>39</v>
      </c>
      <c r="H15" s="13"/>
      <c r="I15" s="14" t="s">
        <v>40</v>
      </c>
      <c r="J15" s="13"/>
      <c r="K15" s="16" t="str">
        <f t="shared" si="1"/>
        <v>One sex</v>
      </c>
      <c r="L15" s="16" t="s">
        <v>40</v>
      </c>
      <c r="M15" s="16" t="s">
        <v>40</v>
      </c>
      <c r="N15" s="16" t="s">
        <v>40</v>
      </c>
      <c r="O15" s="11" t="s">
        <v>97</v>
      </c>
      <c r="P15" s="11"/>
      <c r="Q15" s="11" t="s">
        <v>74</v>
      </c>
      <c r="R15" s="11" t="s">
        <v>98</v>
      </c>
      <c r="S15" s="25"/>
      <c r="T15" s="25"/>
      <c r="AA15" s="13"/>
      <c r="AB15" s="13"/>
      <c r="AH15" s="9" t="s">
        <v>31</v>
      </c>
    </row>
    <row r="16">
      <c r="A16" s="7">
        <v>14.0</v>
      </c>
      <c r="B16" s="11" t="s">
        <v>99</v>
      </c>
      <c r="C16" s="11" t="s">
        <v>100</v>
      </c>
      <c r="D16" s="11" t="s">
        <v>101</v>
      </c>
      <c r="E16" s="7">
        <v>2018.0</v>
      </c>
      <c r="F16" s="11" t="s">
        <v>47</v>
      </c>
      <c r="G16" s="12" t="s">
        <v>39</v>
      </c>
      <c r="H16" s="13"/>
      <c r="I16" s="14" t="s">
        <v>40</v>
      </c>
      <c r="J16" s="13"/>
      <c r="K16" s="16" t="str">
        <f t="shared" si="1"/>
        <v>One sex</v>
      </c>
      <c r="L16" s="16" t="s">
        <v>40</v>
      </c>
      <c r="M16" s="16" t="s">
        <v>40</v>
      </c>
      <c r="N16" s="16" t="s">
        <v>40</v>
      </c>
      <c r="O16" s="11"/>
      <c r="P16" s="11"/>
      <c r="Q16" s="11"/>
      <c r="R16" s="11"/>
      <c r="S16" s="11"/>
      <c r="AA16" s="13"/>
      <c r="AB16" s="13"/>
    </row>
    <row r="17">
      <c r="A17" s="7">
        <v>15.0</v>
      </c>
      <c r="B17" s="11" t="s">
        <v>102</v>
      </c>
      <c r="C17" s="11" t="s">
        <v>103</v>
      </c>
      <c r="D17" s="11" t="s">
        <v>104</v>
      </c>
      <c r="E17" s="7">
        <v>2018.0</v>
      </c>
      <c r="F17" s="11" t="s">
        <v>47</v>
      </c>
      <c r="G17" s="12" t="s">
        <v>39</v>
      </c>
      <c r="H17" s="13"/>
      <c r="I17" s="14" t="s">
        <v>40</v>
      </c>
      <c r="J17" s="20">
        <v>0.0</v>
      </c>
      <c r="K17" s="16" t="str">
        <f t="shared" si="1"/>
        <v>One sex</v>
      </c>
      <c r="L17" s="16" t="s">
        <v>40</v>
      </c>
      <c r="M17" s="16" t="s">
        <v>40</v>
      </c>
      <c r="N17" s="16" t="s">
        <v>40</v>
      </c>
      <c r="O17" s="25"/>
      <c r="P17" s="25"/>
      <c r="Q17" s="25"/>
      <c r="R17" s="25"/>
      <c r="S17" s="25"/>
      <c r="T17" s="11" t="s">
        <v>105</v>
      </c>
      <c r="AA17" s="13"/>
      <c r="AB17" s="20">
        <v>0.0</v>
      </c>
    </row>
    <row r="18">
      <c r="A18" s="7">
        <v>16.0</v>
      </c>
      <c r="B18" s="11" t="s">
        <v>106</v>
      </c>
      <c r="C18" s="11" t="s">
        <v>107</v>
      </c>
      <c r="D18" s="11" t="s">
        <v>108</v>
      </c>
      <c r="E18" s="7">
        <v>2018.0</v>
      </c>
      <c r="F18" s="11" t="s">
        <v>84</v>
      </c>
      <c r="G18" s="12" t="s">
        <v>39</v>
      </c>
      <c r="H18" s="13"/>
      <c r="I18" s="14" t="s">
        <v>40</v>
      </c>
      <c r="J18" s="20">
        <v>0.0</v>
      </c>
      <c r="K18" s="16" t="str">
        <f t="shared" si="1"/>
        <v>One sex</v>
      </c>
      <c r="L18" s="16" t="s">
        <v>40</v>
      </c>
      <c r="M18" s="16" t="s">
        <v>40</v>
      </c>
      <c r="N18" s="16" t="s">
        <v>40</v>
      </c>
      <c r="O18" s="25"/>
      <c r="P18" s="25"/>
      <c r="Q18" s="25"/>
      <c r="R18" s="25"/>
      <c r="S18" s="25"/>
      <c r="T18" s="25"/>
      <c r="AA18" s="13"/>
      <c r="AB18" s="20">
        <v>0.0</v>
      </c>
    </row>
    <row r="19">
      <c r="A19" s="7">
        <v>17.0</v>
      </c>
      <c r="B19" s="11" t="s">
        <v>109</v>
      </c>
      <c r="C19" s="11" t="s">
        <v>110</v>
      </c>
      <c r="D19" s="11" t="s">
        <v>111</v>
      </c>
      <c r="E19" s="7">
        <v>2018.0</v>
      </c>
      <c r="F19" s="11" t="s">
        <v>112</v>
      </c>
      <c r="G19" s="12" t="s">
        <v>40</v>
      </c>
      <c r="H19" s="13"/>
      <c r="I19" s="14" t="s">
        <v>40</v>
      </c>
      <c r="J19" s="13"/>
      <c r="K19" s="16" t="str">
        <f t="shared" si="1"/>
        <v>One sex</v>
      </c>
      <c r="L19" s="16" t="s">
        <v>40</v>
      </c>
      <c r="M19" s="16" t="s">
        <v>40</v>
      </c>
      <c r="N19" s="16" t="s">
        <v>39</v>
      </c>
      <c r="O19" s="25"/>
      <c r="P19" s="25"/>
      <c r="Q19" s="25"/>
      <c r="R19" s="25"/>
      <c r="S19" s="25"/>
      <c r="T19" s="11" t="s">
        <v>113</v>
      </c>
      <c r="AA19" s="13"/>
      <c r="AB19" s="13"/>
    </row>
    <row r="20">
      <c r="A20" s="7">
        <v>21.0</v>
      </c>
      <c r="B20" s="11" t="s">
        <v>114</v>
      </c>
      <c r="C20" s="11" t="s">
        <v>115</v>
      </c>
      <c r="D20" s="11" t="s">
        <v>116</v>
      </c>
      <c r="E20" s="7">
        <v>2018.0</v>
      </c>
      <c r="F20" s="11" t="s">
        <v>117</v>
      </c>
      <c r="G20" s="12" t="s">
        <v>40</v>
      </c>
      <c r="H20" s="20">
        <v>0.0</v>
      </c>
      <c r="I20" s="14" t="s">
        <v>39</v>
      </c>
      <c r="J20" s="20">
        <v>40.0</v>
      </c>
      <c r="K20" s="16" t="str">
        <f t="shared" si="1"/>
        <v>One sex</v>
      </c>
      <c r="L20" s="16" t="s">
        <v>40</v>
      </c>
      <c r="M20" s="16" t="s">
        <v>40</v>
      </c>
      <c r="N20" s="16" t="s">
        <v>40</v>
      </c>
      <c r="O20" s="25"/>
      <c r="P20" s="25"/>
      <c r="Q20" s="25"/>
      <c r="R20" s="25"/>
      <c r="S20" s="25"/>
      <c r="T20" s="25"/>
      <c r="AA20" s="20">
        <v>0.0</v>
      </c>
      <c r="AB20" s="20">
        <v>40.0</v>
      </c>
    </row>
    <row r="21">
      <c r="A21" s="7">
        <v>22.0</v>
      </c>
      <c r="B21" s="11" t="s">
        <v>118</v>
      </c>
      <c r="C21" s="11" t="s">
        <v>119</v>
      </c>
      <c r="D21" s="11" t="s">
        <v>120</v>
      </c>
      <c r="E21" s="7">
        <v>2018.0</v>
      </c>
      <c r="F21" s="11" t="s">
        <v>121</v>
      </c>
      <c r="G21" s="12" t="s">
        <v>39</v>
      </c>
      <c r="H21" s="13"/>
      <c r="I21" s="14" t="s">
        <v>40</v>
      </c>
      <c r="J21" s="13"/>
      <c r="K21" s="16" t="str">
        <f t="shared" si="1"/>
        <v>One sex</v>
      </c>
      <c r="L21" s="16" t="s">
        <v>40</v>
      </c>
      <c r="M21" s="16" t="s">
        <v>40</v>
      </c>
      <c r="N21" s="16" t="s">
        <v>40</v>
      </c>
      <c r="O21" s="25"/>
      <c r="P21" s="25"/>
      <c r="Q21" s="25"/>
      <c r="R21" s="25"/>
      <c r="S21" s="25"/>
      <c r="T21" s="25"/>
      <c r="AA21" s="13"/>
      <c r="AB21" s="13"/>
      <c r="AC21" s="20">
        <v>63.0</v>
      </c>
    </row>
    <row r="22">
      <c r="A22" s="7">
        <v>23.0</v>
      </c>
      <c r="B22" s="11" t="s">
        <v>122</v>
      </c>
      <c r="C22" s="11" t="s">
        <v>123</v>
      </c>
      <c r="D22" s="11" t="s">
        <v>124</v>
      </c>
      <c r="E22" s="7">
        <v>2018.0</v>
      </c>
      <c r="F22" s="11" t="s">
        <v>84</v>
      </c>
      <c r="G22" s="12" t="s">
        <v>39</v>
      </c>
      <c r="H22" s="20">
        <v>6.0</v>
      </c>
      <c r="I22" s="14" t="s">
        <v>40</v>
      </c>
      <c r="J22" s="20">
        <v>0.0</v>
      </c>
      <c r="K22" s="16" t="str">
        <f t="shared" si="1"/>
        <v>One sex</v>
      </c>
      <c r="L22" s="16" t="s">
        <v>40</v>
      </c>
      <c r="M22" s="16" t="s">
        <v>40</v>
      </c>
      <c r="N22" s="16" t="s">
        <v>40</v>
      </c>
      <c r="O22" s="25"/>
      <c r="P22" s="25"/>
      <c r="Q22" s="25"/>
      <c r="R22" s="25"/>
      <c r="S22" s="25"/>
      <c r="T22" s="11" t="s">
        <v>125</v>
      </c>
      <c r="AA22" s="20">
        <v>6.0</v>
      </c>
      <c r="AB22" s="20">
        <v>0.0</v>
      </c>
    </row>
    <row r="23">
      <c r="A23" s="7">
        <v>24.0</v>
      </c>
      <c r="B23" s="11" t="s">
        <v>126</v>
      </c>
      <c r="C23" s="11" t="s">
        <v>127</v>
      </c>
      <c r="D23" s="11" t="s">
        <v>128</v>
      </c>
      <c r="E23" s="7">
        <v>2018.0</v>
      </c>
      <c r="F23" s="11" t="s">
        <v>47</v>
      </c>
      <c r="G23" s="12" t="s">
        <v>39</v>
      </c>
      <c r="H23" s="20">
        <v>26.0</v>
      </c>
      <c r="I23" s="14" t="s">
        <v>40</v>
      </c>
      <c r="J23" s="20">
        <v>0.0</v>
      </c>
      <c r="K23" s="16" t="str">
        <f t="shared" si="1"/>
        <v>One sex</v>
      </c>
      <c r="L23" s="16" t="s">
        <v>40</v>
      </c>
      <c r="M23" s="16" t="s">
        <v>40</v>
      </c>
      <c r="N23" s="16" t="s">
        <v>40</v>
      </c>
      <c r="O23" s="25"/>
      <c r="P23" s="25"/>
      <c r="Q23" s="25"/>
      <c r="R23" s="25"/>
      <c r="S23" s="25"/>
      <c r="T23" s="25"/>
      <c r="AA23" s="20">
        <v>26.0</v>
      </c>
      <c r="AB23" s="20">
        <v>0.0</v>
      </c>
    </row>
    <row r="24">
      <c r="A24" s="7">
        <v>25.0</v>
      </c>
      <c r="B24" s="11" t="s">
        <v>129</v>
      </c>
      <c r="C24" s="11" t="s">
        <v>130</v>
      </c>
      <c r="D24" s="11" t="s">
        <v>131</v>
      </c>
      <c r="E24" s="7">
        <v>2018.0</v>
      </c>
      <c r="F24" s="11" t="s">
        <v>132</v>
      </c>
      <c r="G24" s="12" t="s">
        <v>39</v>
      </c>
      <c r="H24" s="13"/>
      <c r="I24" s="14" t="s">
        <v>40</v>
      </c>
      <c r="J24" s="20">
        <v>0.0</v>
      </c>
      <c r="K24" s="16" t="str">
        <f t="shared" si="1"/>
        <v>One sex</v>
      </c>
      <c r="L24" s="16" t="s">
        <v>40</v>
      </c>
      <c r="M24" s="16" t="s">
        <v>40</v>
      </c>
      <c r="N24" s="16" t="s">
        <v>40</v>
      </c>
      <c r="O24" s="25"/>
      <c r="P24" s="25"/>
      <c r="Q24" s="25"/>
      <c r="R24" s="25"/>
      <c r="S24" s="25"/>
      <c r="T24" s="25"/>
      <c r="AA24" s="13"/>
      <c r="AB24" s="20">
        <v>0.0</v>
      </c>
    </row>
    <row r="25">
      <c r="A25" s="7">
        <v>26.0</v>
      </c>
      <c r="B25" s="11" t="s">
        <v>133</v>
      </c>
      <c r="C25" s="11" t="s">
        <v>134</v>
      </c>
      <c r="D25" s="11" t="s">
        <v>135</v>
      </c>
      <c r="E25" s="7">
        <v>2018.0</v>
      </c>
      <c r="F25" s="11" t="s">
        <v>84</v>
      </c>
      <c r="G25" s="12" t="s">
        <v>40</v>
      </c>
      <c r="H25" s="13"/>
      <c r="I25" s="14" t="s">
        <v>40</v>
      </c>
      <c r="J25" s="13"/>
      <c r="K25" s="16" t="str">
        <f t="shared" si="1"/>
        <v>XXXXXXX</v>
      </c>
      <c r="L25" s="16" t="s">
        <v>39</v>
      </c>
      <c r="M25" s="16" t="s">
        <v>40</v>
      </c>
      <c r="N25" s="16" t="s">
        <v>40</v>
      </c>
      <c r="O25" s="11"/>
      <c r="P25" s="11"/>
      <c r="Q25" s="11"/>
      <c r="R25" s="25"/>
      <c r="S25" s="25"/>
      <c r="T25" s="11" t="s">
        <v>136</v>
      </c>
      <c r="AA25" s="13"/>
      <c r="AB25" s="13"/>
      <c r="AC25" s="20">
        <v>14.0</v>
      </c>
    </row>
    <row r="26">
      <c r="A26" s="7">
        <v>28.0</v>
      </c>
      <c r="B26" s="11" t="s">
        <v>137</v>
      </c>
      <c r="C26" s="11" t="s">
        <v>138</v>
      </c>
      <c r="D26" s="11" t="s">
        <v>139</v>
      </c>
      <c r="E26" s="7">
        <v>2018.0</v>
      </c>
      <c r="F26" s="11" t="s">
        <v>140</v>
      </c>
      <c r="G26" s="12" t="s">
        <v>39</v>
      </c>
      <c r="H26" s="20">
        <v>40.0</v>
      </c>
      <c r="I26" s="14" t="s">
        <v>40</v>
      </c>
      <c r="J26" s="20">
        <v>0.0</v>
      </c>
      <c r="K26" s="16" t="str">
        <f t="shared" si="1"/>
        <v>One sex</v>
      </c>
      <c r="L26" s="16" t="s">
        <v>40</v>
      </c>
      <c r="M26" s="16" t="s">
        <v>40</v>
      </c>
      <c r="N26" s="16" t="s">
        <v>40</v>
      </c>
      <c r="O26" s="25"/>
      <c r="P26" s="25"/>
      <c r="Q26" s="25"/>
      <c r="R26" s="25"/>
      <c r="S26" s="25"/>
      <c r="T26" s="25"/>
      <c r="AA26" s="20">
        <v>40.0</v>
      </c>
      <c r="AB26" s="20">
        <v>0.0</v>
      </c>
    </row>
    <row r="27">
      <c r="A27" s="7">
        <v>30.0</v>
      </c>
      <c r="B27" s="11" t="s">
        <v>141</v>
      </c>
      <c r="C27" s="11" t="s">
        <v>142</v>
      </c>
      <c r="D27" s="11" t="s">
        <v>143</v>
      </c>
      <c r="E27" s="7">
        <v>2018.0</v>
      </c>
      <c r="F27" s="11" t="s">
        <v>84</v>
      </c>
      <c r="G27" s="12" t="s">
        <v>39</v>
      </c>
      <c r="H27" s="13"/>
      <c r="I27" s="14" t="s">
        <v>40</v>
      </c>
      <c r="J27" s="13"/>
      <c r="K27" s="16" t="str">
        <f t="shared" si="1"/>
        <v>One sex</v>
      </c>
      <c r="L27" s="16" t="s">
        <v>40</v>
      </c>
      <c r="M27" s="16" t="s">
        <v>40</v>
      </c>
      <c r="N27" s="16" t="s">
        <v>40</v>
      </c>
      <c r="O27" s="25"/>
      <c r="P27" s="25"/>
      <c r="Q27" s="25"/>
      <c r="R27" s="25"/>
      <c r="S27" s="25"/>
      <c r="T27" s="25"/>
      <c r="AA27" s="13"/>
      <c r="AB27" s="13"/>
    </row>
    <row r="28">
      <c r="A28" s="7">
        <v>31.0</v>
      </c>
      <c r="B28" s="11" t="s">
        <v>144</v>
      </c>
      <c r="C28" s="11" t="s">
        <v>145</v>
      </c>
      <c r="D28" s="11" t="s">
        <v>146</v>
      </c>
      <c r="E28" s="7">
        <v>2018.0</v>
      </c>
      <c r="F28" s="11" t="s">
        <v>47</v>
      </c>
      <c r="G28" s="12" t="s">
        <v>39</v>
      </c>
      <c r="H28" s="29"/>
      <c r="I28" s="14" t="s">
        <v>40</v>
      </c>
      <c r="J28" s="29"/>
      <c r="K28" s="16" t="str">
        <f t="shared" si="1"/>
        <v>One sex</v>
      </c>
      <c r="L28" s="16" t="s">
        <v>40</v>
      </c>
      <c r="M28" s="16" t="s">
        <v>40</v>
      </c>
      <c r="N28" s="16" t="s">
        <v>40</v>
      </c>
      <c r="O28" s="25"/>
      <c r="P28" s="25"/>
      <c r="Q28" s="25"/>
      <c r="R28" s="25"/>
      <c r="S28" s="25"/>
      <c r="T28" s="11" t="s">
        <v>147</v>
      </c>
      <c r="AA28" s="29"/>
      <c r="AB28" s="29"/>
    </row>
    <row r="29">
      <c r="A29" s="7">
        <v>32.0</v>
      </c>
      <c r="B29" s="11" t="s">
        <v>148</v>
      </c>
      <c r="C29" s="11" t="s">
        <v>149</v>
      </c>
      <c r="D29" s="11" t="s">
        <v>150</v>
      </c>
      <c r="E29" s="7">
        <v>2018.0</v>
      </c>
      <c r="F29" s="11" t="s">
        <v>47</v>
      </c>
      <c r="G29" s="12" t="s">
        <v>40</v>
      </c>
      <c r="H29" s="13"/>
      <c r="I29" s="14" t="s">
        <v>40</v>
      </c>
      <c r="J29" s="13"/>
      <c r="K29" s="16" t="str">
        <f t="shared" si="1"/>
        <v>XXXXXXX</v>
      </c>
      <c r="L29" s="16" t="s">
        <v>39</v>
      </c>
      <c r="M29" s="16" t="s">
        <v>40</v>
      </c>
      <c r="N29" s="16" t="s">
        <v>40</v>
      </c>
      <c r="O29" s="11"/>
      <c r="P29" s="11"/>
      <c r="Q29" s="11"/>
      <c r="R29" s="25"/>
      <c r="S29" s="25"/>
      <c r="T29" s="11" t="s">
        <v>151</v>
      </c>
      <c r="AA29" s="13"/>
      <c r="AB29" s="13"/>
    </row>
    <row r="30">
      <c r="A30" s="7">
        <v>33.0</v>
      </c>
      <c r="B30" s="11" t="s">
        <v>152</v>
      </c>
      <c r="C30" s="11" t="s">
        <v>153</v>
      </c>
      <c r="D30" s="11" t="s">
        <v>154</v>
      </c>
      <c r="E30" s="7">
        <v>2018.0</v>
      </c>
      <c r="F30" s="11" t="s">
        <v>155</v>
      </c>
      <c r="G30" s="12" t="s">
        <v>39</v>
      </c>
      <c r="H30" s="13"/>
      <c r="I30" s="14" t="s">
        <v>40</v>
      </c>
      <c r="J30" s="13"/>
      <c r="K30" s="16" t="str">
        <f t="shared" si="1"/>
        <v>One sex</v>
      </c>
      <c r="L30" s="16" t="s">
        <v>40</v>
      </c>
      <c r="M30" s="16" t="s">
        <v>40</v>
      </c>
      <c r="N30" s="16" t="s">
        <v>40</v>
      </c>
      <c r="O30" s="25"/>
      <c r="P30" s="25"/>
      <c r="Q30" s="25"/>
      <c r="R30" s="25"/>
      <c r="S30" s="25"/>
      <c r="T30" s="25"/>
      <c r="AA30" s="13"/>
      <c r="AB30" s="13"/>
    </row>
    <row r="31">
      <c r="A31" s="7">
        <v>34.0</v>
      </c>
      <c r="B31" s="11" t="s">
        <v>156</v>
      </c>
      <c r="C31" s="11" t="s">
        <v>157</v>
      </c>
      <c r="D31" s="11" t="s">
        <v>158</v>
      </c>
      <c r="E31" s="7">
        <v>2018.0</v>
      </c>
      <c r="F31" s="11" t="s">
        <v>159</v>
      </c>
      <c r="G31" s="12" t="s">
        <v>39</v>
      </c>
      <c r="H31" s="13"/>
      <c r="I31" s="14" t="s">
        <v>40</v>
      </c>
      <c r="J31" s="13"/>
      <c r="K31" s="16" t="str">
        <f t="shared" si="1"/>
        <v>One sex</v>
      </c>
      <c r="L31" s="16" t="s">
        <v>40</v>
      </c>
      <c r="M31" s="16" t="s">
        <v>40</v>
      </c>
      <c r="N31" s="16" t="s">
        <v>40</v>
      </c>
      <c r="O31" s="25"/>
      <c r="P31" s="25"/>
      <c r="Q31" s="25"/>
      <c r="R31" s="25"/>
      <c r="S31" s="25"/>
      <c r="T31" s="11" t="s">
        <v>160</v>
      </c>
      <c r="AA31" s="13"/>
      <c r="AB31" s="13"/>
    </row>
    <row r="32">
      <c r="A32" s="7">
        <v>35.0</v>
      </c>
      <c r="B32" s="11" t="s">
        <v>161</v>
      </c>
      <c r="C32" s="11" t="s">
        <v>162</v>
      </c>
      <c r="D32" s="11" t="s">
        <v>163</v>
      </c>
      <c r="E32" s="7">
        <v>2018.0</v>
      </c>
      <c r="F32" s="11" t="s">
        <v>47</v>
      </c>
      <c r="G32" s="12" t="s">
        <v>39</v>
      </c>
      <c r="H32" s="13"/>
      <c r="I32" s="14" t="s">
        <v>40</v>
      </c>
      <c r="J32" s="20">
        <v>0.0</v>
      </c>
      <c r="K32" s="16" t="str">
        <f t="shared" si="1"/>
        <v>One sex</v>
      </c>
      <c r="L32" s="16" t="s">
        <v>40</v>
      </c>
      <c r="M32" s="16" t="s">
        <v>40</v>
      </c>
      <c r="N32" s="16" t="s">
        <v>40</v>
      </c>
      <c r="O32" s="25"/>
      <c r="P32" s="25"/>
      <c r="Q32" s="25"/>
      <c r="R32" s="25"/>
      <c r="S32" s="25"/>
      <c r="T32" s="11" t="s">
        <v>105</v>
      </c>
      <c r="AA32" s="13"/>
      <c r="AB32" s="20">
        <v>0.0</v>
      </c>
    </row>
    <row r="33">
      <c r="A33" s="7">
        <v>36.0</v>
      </c>
      <c r="B33" s="11" t="s">
        <v>164</v>
      </c>
      <c r="C33" s="11" t="s">
        <v>165</v>
      </c>
      <c r="D33" s="11" t="s">
        <v>166</v>
      </c>
      <c r="E33" s="7">
        <v>2018.0</v>
      </c>
      <c r="F33" s="11" t="s">
        <v>47</v>
      </c>
      <c r="G33" s="12" t="s">
        <v>39</v>
      </c>
      <c r="H33" s="20">
        <v>24.0</v>
      </c>
      <c r="I33" s="14" t="s">
        <v>40</v>
      </c>
      <c r="J33" s="20">
        <v>0.0</v>
      </c>
      <c r="K33" s="16" t="str">
        <f t="shared" si="1"/>
        <v>One sex</v>
      </c>
      <c r="L33" s="16" t="s">
        <v>40</v>
      </c>
      <c r="M33" s="16" t="s">
        <v>40</v>
      </c>
      <c r="N33" s="16" t="s">
        <v>40</v>
      </c>
      <c r="O33" s="25"/>
      <c r="P33" s="25"/>
      <c r="Q33" s="25"/>
      <c r="R33" s="25"/>
      <c r="S33" s="25"/>
      <c r="T33" s="25"/>
      <c r="AA33" s="20">
        <v>24.0</v>
      </c>
      <c r="AB33" s="20">
        <v>0.0</v>
      </c>
    </row>
    <row r="34">
      <c r="A34" s="7">
        <v>37.0</v>
      </c>
      <c r="B34" s="11" t="s">
        <v>167</v>
      </c>
      <c r="C34" s="11" t="s">
        <v>168</v>
      </c>
      <c r="D34" s="11" t="s">
        <v>169</v>
      </c>
      <c r="E34" s="7">
        <v>2018.0</v>
      </c>
      <c r="F34" s="11" t="s">
        <v>84</v>
      </c>
      <c r="G34" s="12" t="s">
        <v>39</v>
      </c>
      <c r="H34" s="20">
        <v>20.0</v>
      </c>
      <c r="I34" s="14" t="s">
        <v>40</v>
      </c>
      <c r="J34" s="20">
        <v>0.0</v>
      </c>
      <c r="K34" s="16" t="str">
        <f t="shared" si="1"/>
        <v>One sex</v>
      </c>
      <c r="L34" s="16" t="s">
        <v>40</v>
      </c>
      <c r="M34" s="16" t="s">
        <v>40</v>
      </c>
      <c r="N34" s="16" t="s">
        <v>40</v>
      </c>
      <c r="O34" s="25"/>
      <c r="P34" s="25"/>
      <c r="Q34" s="25"/>
      <c r="R34" s="25"/>
      <c r="S34" s="25"/>
      <c r="T34" s="25"/>
      <c r="AA34" s="20">
        <v>20.0</v>
      </c>
      <c r="AB34" s="20">
        <v>0.0</v>
      </c>
    </row>
    <row r="35">
      <c r="A35" s="7">
        <v>38.0</v>
      </c>
      <c r="B35" s="11" t="s">
        <v>170</v>
      </c>
      <c r="C35" s="11" t="s">
        <v>171</v>
      </c>
      <c r="D35" s="11" t="s">
        <v>172</v>
      </c>
      <c r="E35" s="7">
        <v>2018.0</v>
      </c>
      <c r="F35" s="11" t="s">
        <v>173</v>
      </c>
      <c r="G35" s="12" t="s">
        <v>39</v>
      </c>
      <c r="H35" s="13"/>
      <c r="I35" s="14" t="s">
        <v>40</v>
      </c>
      <c r="J35" s="20">
        <v>0.0</v>
      </c>
      <c r="K35" s="16" t="str">
        <f t="shared" si="1"/>
        <v>One sex</v>
      </c>
      <c r="L35" s="16" t="s">
        <v>40</v>
      </c>
      <c r="M35" s="16" t="s">
        <v>40</v>
      </c>
      <c r="N35" s="16" t="s">
        <v>40</v>
      </c>
      <c r="O35" s="25"/>
      <c r="P35" s="25"/>
      <c r="Q35" s="25"/>
      <c r="R35" s="25"/>
      <c r="S35" s="25"/>
      <c r="T35" s="25"/>
      <c r="AA35" s="13"/>
      <c r="AB35" s="20">
        <v>0.0</v>
      </c>
    </row>
    <row r="36">
      <c r="A36" s="7">
        <v>40.0</v>
      </c>
      <c r="B36" s="11" t="s">
        <v>174</v>
      </c>
      <c r="C36" s="11" t="s">
        <v>175</v>
      </c>
      <c r="D36" s="11" t="s">
        <v>176</v>
      </c>
      <c r="E36" s="7">
        <v>2018.0</v>
      </c>
      <c r="F36" s="11" t="s">
        <v>84</v>
      </c>
      <c r="G36" s="12" t="s">
        <v>39</v>
      </c>
      <c r="H36" s="13"/>
      <c r="I36" s="14" t="s">
        <v>40</v>
      </c>
      <c r="J36" s="20">
        <v>0.0</v>
      </c>
      <c r="K36" s="16" t="str">
        <f t="shared" si="1"/>
        <v>One sex</v>
      </c>
      <c r="L36" s="16" t="s">
        <v>40</v>
      </c>
      <c r="M36" s="16" t="s">
        <v>40</v>
      </c>
      <c r="N36" s="16" t="s">
        <v>40</v>
      </c>
      <c r="O36" s="25"/>
      <c r="P36" s="25"/>
      <c r="Q36" s="25"/>
      <c r="R36" s="25"/>
      <c r="S36" s="25"/>
      <c r="T36" s="11" t="s">
        <v>177</v>
      </c>
      <c r="AA36" s="13"/>
      <c r="AB36" s="20">
        <v>0.0</v>
      </c>
    </row>
    <row r="37">
      <c r="A37" s="7">
        <v>43.0</v>
      </c>
      <c r="B37" s="11" t="s">
        <v>178</v>
      </c>
      <c r="C37" s="11" t="s">
        <v>179</v>
      </c>
      <c r="D37" s="11" t="s">
        <v>180</v>
      </c>
      <c r="E37" s="7">
        <v>2018.0</v>
      </c>
      <c r="F37" s="11" t="s">
        <v>181</v>
      </c>
      <c r="G37" s="12" t="s">
        <v>40</v>
      </c>
      <c r="H37" s="13"/>
      <c r="I37" s="14" t="s">
        <v>40</v>
      </c>
      <c r="J37" s="13"/>
      <c r="K37" s="16" t="str">
        <f t="shared" si="1"/>
        <v>XXXXXXX</v>
      </c>
      <c r="L37" s="16" t="s">
        <v>40</v>
      </c>
      <c r="M37" s="16" t="s">
        <v>39</v>
      </c>
      <c r="N37" s="16" t="s">
        <v>40</v>
      </c>
      <c r="O37" s="18"/>
      <c r="P37" s="25"/>
      <c r="Q37" s="25"/>
      <c r="R37" s="25"/>
      <c r="S37" s="25"/>
      <c r="T37" s="11" t="s">
        <v>182</v>
      </c>
      <c r="AA37" s="13"/>
      <c r="AB37" s="13"/>
    </row>
    <row r="38">
      <c r="A38" s="7">
        <v>44.0</v>
      </c>
      <c r="B38" s="11" t="s">
        <v>183</v>
      </c>
      <c r="C38" s="11" t="s">
        <v>184</v>
      </c>
      <c r="D38" s="11" t="s">
        <v>185</v>
      </c>
      <c r="E38" s="7">
        <v>2018.0</v>
      </c>
      <c r="F38" s="11" t="s">
        <v>47</v>
      </c>
      <c r="G38" s="12" t="s">
        <v>39</v>
      </c>
      <c r="H38" s="20">
        <v>60.0</v>
      </c>
      <c r="I38" s="14" t="s">
        <v>40</v>
      </c>
      <c r="J38" s="20">
        <v>0.0</v>
      </c>
      <c r="K38" s="16" t="str">
        <f t="shared" si="1"/>
        <v>One sex</v>
      </c>
      <c r="L38" s="16" t="s">
        <v>40</v>
      </c>
      <c r="M38" s="16" t="s">
        <v>40</v>
      </c>
      <c r="N38" s="16" t="s">
        <v>40</v>
      </c>
      <c r="O38" s="25"/>
      <c r="P38" s="25"/>
      <c r="Q38" s="25"/>
      <c r="R38" s="25"/>
      <c r="S38" s="25"/>
      <c r="T38" s="25"/>
      <c r="AA38" s="20">
        <v>60.0</v>
      </c>
      <c r="AB38" s="20">
        <v>0.0</v>
      </c>
    </row>
    <row r="39">
      <c r="A39" s="7">
        <v>47.0</v>
      </c>
      <c r="B39" s="11" t="s">
        <v>186</v>
      </c>
      <c r="C39" s="11" t="s">
        <v>187</v>
      </c>
      <c r="D39" s="11" t="s">
        <v>188</v>
      </c>
      <c r="E39" s="7">
        <v>2018.0</v>
      </c>
      <c r="F39" s="11" t="s">
        <v>189</v>
      </c>
      <c r="G39" s="12" t="s">
        <v>40</v>
      </c>
      <c r="H39" s="13"/>
      <c r="I39" s="14" t="s">
        <v>40</v>
      </c>
      <c r="J39" s="13"/>
      <c r="K39" s="16" t="str">
        <f t="shared" si="1"/>
        <v>XXXXXXX</v>
      </c>
      <c r="L39" s="16" t="s">
        <v>40</v>
      </c>
      <c r="M39" s="16" t="s">
        <v>39</v>
      </c>
      <c r="N39" s="16" t="s">
        <v>40</v>
      </c>
      <c r="O39" s="11"/>
      <c r="P39" s="25"/>
      <c r="Q39" s="25"/>
      <c r="R39" s="25"/>
      <c r="S39" s="25"/>
      <c r="T39" s="11" t="s">
        <v>190</v>
      </c>
      <c r="AA39" s="13"/>
      <c r="AB39" s="13"/>
    </row>
    <row r="40">
      <c r="A40" s="7">
        <v>48.0</v>
      </c>
      <c r="B40" s="11" t="s">
        <v>191</v>
      </c>
      <c r="C40" s="11" t="s">
        <v>192</v>
      </c>
      <c r="D40" s="11" t="s">
        <v>193</v>
      </c>
      <c r="E40" s="7">
        <v>2018.0</v>
      </c>
      <c r="F40" s="11" t="s">
        <v>194</v>
      </c>
      <c r="G40" s="12" t="s">
        <v>39</v>
      </c>
      <c r="H40" s="20">
        <v>48.0</v>
      </c>
      <c r="I40" s="14" t="s">
        <v>40</v>
      </c>
      <c r="J40" s="20">
        <v>0.0</v>
      </c>
      <c r="K40" s="16" t="str">
        <f t="shared" si="1"/>
        <v>One sex</v>
      </c>
      <c r="L40" s="16" t="s">
        <v>40</v>
      </c>
      <c r="M40" s="16" t="s">
        <v>40</v>
      </c>
      <c r="N40" s="16" t="s">
        <v>40</v>
      </c>
      <c r="O40" s="25"/>
      <c r="P40" s="25"/>
      <c r="Q40" s="25"/>
      <c r="R40" s="25"/>
      <c r="S40" s="25"/>
      <c r="T40" s="25"/>
      <c r="AA40" s="20">
        <v>48.0</v>
      </c>
      <c r="AB40" s="20">
        <v>0.0</v>
      </c>
    </row>
    <row r="41">
      <c r="A41" s="7">
        <v>52.0</v>
      </c>
      <c r="B41" s="11" t="s">
        <v>195</v>
      </c>
      <c r="C41" s="11" t="s">
        <v>196</v>
      </c>
      <c r="D41" s="11" t="s">
        <v>197</v>
      </c>
      <c r="E41" s="7">
        <v>2018.0</v>
      </c>
      <c r="F41" s="11" t="s">
        <v>173</v>
      </c>
      <c r="G41" s="12" t="s">
        <v>39</v>
      </c>
      <c r="H41" s="20">
        <v>70.0</v>
      </c>
      <c r="I41" s="14" t="s">
        <v>40</v>
      </c>
      <c r="J41" s="20">
        <v>0.0</v>
      </c>
      <c r="K41" s="16" t="str">
        <f t="shared" si="1"/>
        <v>One sex</v>
      </c>
      <c r="L41" s="16" t="s">
        <v>40</v>
      </c>
      <c r="M41" s="16" t="s">
        <v>40</v>
      </c>
      <c r="N41" s="16" t="s">
        <v>40</v>
      </c>
      <c r="O41" s="25"/>
      <c r="P41" s="25"/>
      <c r="Q41" s="25"/>
      <c r="R41" s="25"/>
      <c r="S41" s="25"/>
      <c r="T41" s="25"/>
      <c r="AA41" s="20">
        <v>70.0</v>
      </c>
      <c r="AB41" s="20">
        <v>0.0</v>
      </c>
    </row>
    <row r="42">
      <c r="A42" s="7">
        <v>57.0</v>
      </c>
      <c r="B42" s="11" t="s">
        <v>198</v>
      </c>
      <c r="C42" s="11" t="s">
        <v>199</v>
      </c>
      <c r="D42" s="11" t="s">
        <v>200</v>
      </c>
      <c r="E42" s="7">
        <v>2017.0</v>
      </c>
      <c r="F42" s="11" t="s">
        <v>201</v>
      </c>
      <c r="G42" s="12" t="s">
        <v>39</v>
      </c>
      <c r="H42" s="20">
        <v>48.0</v>
      </c>
      <c r="I42" s="14" t="s">
        <v>40</v>
      </c>
      <c r="J42" s="20">
        <v>0.0</v>
      </c>
      <c r="K42" s="16" t="str">
        <f t="shared" si="1"/>
        <v>One sex</v>
      </c>
      <c r="L42" s="16" t="s">
        <v>40</v>
      </c>
      <c r="M42" s="16" t="s">
        <v>40</v>
      </c>
      <c r="N42" s="16" t="s">
        <v>40</v>
      </c>
      <c r="O42" s="25"/>
      <c r="P42" s="25"/>
      <c r="Q42" s="25"/>
      <c r="R42" s="25"/>
      <c r="S42" s="25"/>
      <c r="T42" s="11" t="s">
        <v>202</v>
      </c>
      <c r="AA42" s="20">
        <v>48.0</v>
      </c>
      <c r="AB42" s="20">
        <v>0.0</v>
      </c>
    </row>
    <row r="43">
      <c r="A43" s="7">
        <v>59.0</v>
      </c>
      <c r="B43" s="11" t="s">
        <v>203</v>
      </c>
      <c r="C43" s="11" t="s">
        <v>204</v>
      </c>
      <c r="D43" s="11" t="s">
        <v>205</v>
      </c>
      <c r="E43" s="7">
        <v>2017.0</v>
      </c>
      <c r="F43" s="11" t="s">
        <v>47</v>
      </c>
      <c r="G43" s="12" t="s">
        <v>39</v>
      </c>
      <c r="H43" s="20">
        <v>21.0</v>
      </c>
      <c r="I43" s="14" t="s">
        <v>40</v>
      </c>
      <c r="J43" s="20">
        <v>0.0</v>
      </c>
      <c r="K43" s="16" t="str">
        <f t="shared" si="1"/>
        <v>One sex</v>
      </c>
      <c r="L43" s="16" t="s">
        <v>40</v>
      </c>
      <c r="M43" s="16" t="s">
        <v>40</v>
      </c>
      <c r="N43" s="16" t="s">
        <v>40</v>
      </c>
      <c r="O43" s="25"/>
      <c r="P43" s="25"/>
      <c r="Q43" s="25"/>
      <c r="R43" s="25"/>
      <c r="S43" s="25"/>
      <c r="T43" s="25"/>
      <c r="AA43" s="20">
        <v>21.0</v>
      </c>
      <c r="AB43" s="20">
        <v>0.0</v>
      </c>
    </row>
    <row r="44">
      <c r="A44" s="7">
        <v>60.0</v>
      </c>
      <c r="B44" s="11" t="s">
        <v>206</v>
      </c>
      <c r="C44" s="11" t="s">
        <v>207</v>
      </c>
      <c r="D44" s="11" t="s">
        <v>208</v>
      </c>
      <c r="E44" s="7">
        <v>2017.0</v>
      </c>
      <c r="F44" s="11" t="s">
        <v>209</v>
      </c>
      <c r="G44" s="12" t="s">
        <v>39</v>
      </c>
      <c r="H44" s="20">
        <v>36.0</v>
      </c>
      <c r="I44" s="14" t="s">
        <v>40</v>
      </c>
      <c r="J44" s="20">
        <v>0.0</v>
      </c>
      <c r="K44" s="16" t="str">
        <f t="shared" si="1"/>
        <v>One sex</v>
      </c>
      <c r="L44" s="16" t="s">
        <v>40</v>
      </c>
      <c r="M44" s="16" t="s">
        <v>40</v>
      </c>
      <c r="N44" s="16" t="s">
        <v>40</v>
      </c>
      <c r="O44" s="25"/>
      <c r="P44" s="25"/>
      <c r="Q44" s="25"/>
      <c r="R44" s="25"/>
      <c r="S44" s="25"/>
      <c r="T44" s="25"/>
      <c r="AA44" s="20">
        <v>36.0</v>
      </c>
      <c r="AB44" s="20">
        <v>0.0</v>
      </c>
    </row>
    <row r="45">
      <c r="A45" s="7">
        <v>61.0</v>
      </c>
      <c r="B45" s="11" t="s">
        <v>210</v>
      </c>
      <c r="C45" s="11" t="s">
        <v>211</v>
      </c>
      <c r="D45" s="11" t="s">
        <v>212</v>
      </c>
      <c r="E45" s="7">
        <v>2017.0</v>
      </c>
      <c r="F45" s="11" t="s">
        <v>213</v>
      </c>
      <c r="G45" s="12" t="s">
        <v>39</v>
      </c>
      <c r="H45" s="13"/>
      <c r="I45" s="14" t="s">
        <v>40</v>
      </c>
      <c r="J45" s="20">
        <v>0.0</v>
      </c>
      <c r="K45" s="16" t="str">
        <f t="shared" si="1"/>
        <v>One sex</v>
      </c>
      <c r="L45" s="16" t="s">
        <v>40</v>
      </c>
      <c r="M45" s="16" t="s">
        <v>40</v>
      </c>
      <c r="N45" s="16" t="s">
        <v>40</v>
      </c>
      <c r="O45" s="25"/>
      <c r="P45" s="25"/>
      <c r="Q45" s="25"/>
      <c r="R45" s="25"/>
      <c r="S45" s="25"/>
      <c r="T45" s="25"/>
      <c r="AA45" s="13"/>
      <c r="AB45" s="20">
        <v>0.0</v>
      </c>
    </row>
    <row r="46">
      <c r="A46" s="7">
        <v>64.0</v>
      </c>
      <c r="B46" s="11" t="s">
        <v>214</v>
      </c>
      <c r="C46" s="11" t="s">
        <v>215</v>
      </c>
      <c r="D46" s="11" t="s">
        <v>216</v>
      </c>
      <c r="E46" s="7">
        <v>2017.0</v>
      </c>
      <c r="F46" s="11" t="s">
        <v>173</v>
      </c>
      <c r="G46" s="12" t="s">
        <v>40</v>
      </c>
      <c r="H46" s="20">
        <v>0.0</v>
      </c>
      <c r="I46" s="14" t="s">
        <v>39</v>
      </c>
      <c r="J46" s="13"/>
      <c r="K46" s="16" t="str">
        <f t="shared" si="1"/>
        <v>One sex</v>
      </c>
      <c r="L46" s="16" t="s">
        <v>40</v>
      </c>
      <c r="M46" s="16" t="s">
        <v>40</v>
      </c>
      <c r="N46" s="16" t="s">
        <v>40</v>
      </c>
      <c r="O46" s="25"/>
      <c r="P46" s="25"/>
      <c r="Q46" s="25"/>
      <c r="R46" s="25"/>
      <c r="S46" s="25"/>
      <c r="T46" s="11" t="s">
        <v>217</v>
      </c>
      <c r="AA46" s="20">
        <v>0.0</v>
      </c>
      <c r="AB46" s="13"/>
    </row>
    <row r="47">
      <c r="A47" s="7">
        <v>65.0</v>
      </c>
      <c r="B47" s="11" t="s">
        <v>218</v>
      </c>
      <c r="C47" s="11" t="s">
        <v>219</v>
      </c>
      <c r="D47" s="11" t="s">
        <v>220</v>
      </c>
      <c r="E47" s="7">
        <v>2017.0</v>
      </c>
      <c r="F47" s="11" t="s">
        <v>221</v>
      </c>
      <c r="G47" s="12" t="s">
        <v>39</v>
      </c>
      <c r="H47" s="13"/>
      <c r="I47" s="14" t="s">
        <v>40</v>
      </c>
      <c r="J47" s="13"/>
      <c r="K47" s="16" t="str">
        <f t="shared" si="1"/>
        <v>One sex</v>
      </c>
      <c r="L47" s="16" t="s">
        <v>40</v>
      </c>
      <c r="M47" s="16" t="s">
        <v>40</v>
      </c>
      <c r="N47" s="16" t="s">
        <v>40</v>
      </c>
      <c r="O47" s="25"/>
      <c r="P47" s="25"/>
      <c r="Q47" s="25"/>
      <c r="R47" s="25"/>
      <c r="S47" s="25"/>
      <c r="T47" s="25"/>
      <c r="AA47" s="13"/>
      <c r="AB47" s="13"/>
    </row>
    <row r="48">
      <c r="A48" s="7">
        <v>66.0</v>
      </c>
      <c r="B48" s="11" t="s">
        <v>222</v>
      </c>
      <c r="C48" s="11" t="s">
        <v>223</v>
      </c>
      <c r="D48" s="11" t="s">
        <v>224</v>
      </c>
      <c r="E48" s="7">
        <v>2017.0</v>
      </c>
      <c r="F48" s="11" t="s">
        <v>47</v>
      </c>
      <c r="G48" s="12" t="s">
        <v>39</v>
      </c>
      <c r="H48" s="20">
        <v>40.0</v>
      </c>
      <c r="I48" s="14" t="s">
        <v>40</v>
      </c>
      <c r="J48" s="20">
        <v>0.0</v>
      </c>
      <c r="K48" s="16" t="str">
        <f t="shared" si="1"/>
        <v>One sex</v>
      </c>
      <c r="L48" s="16" t="s">
        <v>40</v>
      </c>
      <c r="M48" s="16" t="s">
        <v>40</v>
      </c>
      <c r="N48" s="16" t="s">
        <v>40</v>
      </c>
      <c r="O48" s="25"/>
      <c r="P48" s="25"/>
      <c r="Q48" s="25"/>
      <c r="R48" s="25"/>
      <c r="S48" s="25"/>
      <c r="T48" s="25"/>
      <c r="AA48" s="20">
        <v>40.0</v>
      </c>
      <c r="AB48" s="20">
        <v>0.0</v>
      </c>
    </row>
    <row r="49">
      <c r="A49" s="7">
        <v>67.0</v>
      </c>
      <c r="B49" s="11" t="s">
        <v>225</v>
      </c>
      <c r="C49" s="11" t="s">
        <v>226</v>
      </c>
      <c r="D49" s="11" t="s">
        <v>227</v>
      </c>
      <c r="E49" s="7">
        <v>2017.0</v>
      </c>
      <c r="F49" s="11" t="s">
        <v>47</v>
      </c>
      <c r="G49" s="12" t="s">
        <v>40</v>
      </c>
      <c r="H49" s="20">
        <v>0.0</v>
      </c>
      <c r="I49" s="14" t="s">
        <v>39</v>
      </c>
      <c r="J49" s="13"/>
      <c r="K49" s="16" t="str">
        <f t="shared" si="1"/>
        <v>One sex</v>
      </c>
      <c r="L49" s="16" t="s">
        <v>40</v>
      </c>
      <c r="M49" s="16" t="s">
        <v>40</v>
      </c>
      <c r="N49" s="16" t="s">
        <v>40</v>
      </c>
      <c r="O49" s="25"/>
      <c r="P49" s="25"/>
      <c r="Q49" s="25"/>
      <c r="R49" s="25"/>
      <c r="S49" s="25"/>
      <c r="T49" s="11" t="s">
        <v>228</v>
      </c>
      <c r="AA49" s="20">
        <v>0.0</v>
      </c>
      <c r="AB49" s="13"/>
    </row>
    <row r="50">
      <c r="A50" s="7">
        <v>68.0</v>
      </c>
      <c r="B50" s="11" t="s">
        <v>229</v>
      </c>
      <c r="C50" s="11" t="s">
        <v>230</v>
      </c>
      <c r="D50" s="11" t="s">
        <v>231</v>
      </c>
      <c r="E50" s="7">
        <v>2017.0</v>
      </c>
      <c r="F50" s="11" t="s">
        <v>84</v>
      </c>
      <c r="G50" s="12" t="s">
        <v>39</v>
      </c>
      <c r="H50" s="20">
        <v>68.0</v>
      </c>
      <c r="I50" s="14" t="s">
        <v>40</v>
      </c>
      <c r="J50" s="20">
        <v>0.0</v>
      </c>
      <c r="K50" s="16" t="str">
        <f t="shared" si="1"/>
        <v>One sex</v>
      </c>
      <c r="L50" s="16" t="s">
        <v>40</v>
      </c>
      <c r="M50" s="16" t="s">
        <v>40</v>
      </c>
      <c r="N50" s="16" t="s">
        <v>40</v>
      </c>
      <c r="O50" s="25"/>
      <c r="P50" s="25"/>
      <c r="Q50" s="25"/>
      <c r="R50" s="25"/>
      <c r="S50" s="25"/>
      <c r="T50" s="11" t="s">
        <v>232</v>
      </c>
      <c r="AA50" s="20">
        <v>68.0</v>
      </c>
      <c r="AB50" s="20">
        <v>0.0</v>
      </c>
    </row>
    <row r="51">
      <c r="A51" s="7">
        <v>69.0</v>
      </c>
      <c r="B51" s="11" t="s">
        <v>233</v>
      </c>
      <c r="C51" s="11" t="s">
        <v>234</v>
      </c>
      <c r="D51" s="11" t="s">
        <v>235</v>
      </c>
      <c r="E51" s="7">
        <v>2017.0</v>
      </c>
      <c r="F51" s="11" t="s">
        <v>84</v>
      </c>
      <c r="G51" s="12" t="s">
        <v>39</v>
      </c>
      <c r="H51" s="13"/>
      <c r="I51" s="14" t="s">
        <v>40</v>
      </c>
      <c r="J51" s="13"/>
      <c r="K51" s="16" t="str">
        <f t="shared" si="1"/>
        <v>One sex</v>
      </c>
      <c r="L51" s="16" t="s">
        <v>40</v>
      </c>
      <c r="M51" s="16" t="s">
        <v>40</v>
      </c>
      <c r="N51" s="16" t="s">
        <v>40</v>
      </c>
      <c r="O51" s="25"/>
      <c r="P51" s="25"/>
      <c r="Q51" s="25"/>
      <c r="R51" s="25"/>
      <c r="S51" s="25"/>
      <c r="T51" s="25"/>
      <c r="AA51" s="13"/>
      <c r="AB51" s="13"/>
    </row>
    <row r="52">
      <c r="A52" s="7">
        <v>70.0</v>
      </c>
      <c r="B52" s="11" t="s">
        <v>236</v>
      </c>
      <c r="C52" s="11" t="s">
        <v>237</v>
      </c>
      <c r="D52" s="11" t="s">
        <v>238</v>
      </c>
      <c r="E52" s="7">
        <v>2017.0</v>
      </c>
      <c r="F52" s="11" t="s">
        <v>47</v>
      </c>
      <c r="G52" s="12" t="s">
        <v>40</v>
      </c>
      <c r="H52" s="13"/>
      <c r="I52" s="14" t="s">
        <v>39</v>
      </c>
      <c r="J52" s="20">
        <v>28.0</v>
      </c>
      <c r="K52" s="16" t="str">
        <f t="shared" si="1"/>
        <v>One sex</v>
      </c>
      <c r="L52" s="16" t="s">
        <v>40</v>
      </c>
      <c r="M52" s="16" t="s">
        <v>40</v>
      </c>
      <c r="N52" s="16" t="s">
        <v>40</v>
      </c>
      <c r="O52" s="25"/>
      <c r="P52" s="25"/>
      <c r="Q52" s="25"/>
      <c r="R52" s="25"/>
      <c r="S52" s="25"/>
      <c r="T52" s="11" t="s">
        <v>239</v>
      </c>
      <c r="AA52" s="13"/>
      <c r="AB52" s="20">
        <v>28.0</v>
      </c>
    </row>
    <row r="53">
      <c r="A53" s="7">
        <v>71.0</v>
      </c>
      <c r="B53" s="11" t="s">
        <v>240</v>
      </c>
      <c r="C53" s="11" t="s">
        <v>241</v>
      </c>
      <c r="D53" s="11" t="s">
        <v>242</v>
      </c>
      <c r="E53" s="7">
        <v>2017.0</v>
      </c>
      <c r="F53" s="11" t="s">
        <v>47</v>
      </c>
      <c r="G53" s="12" t="s">
        <v>40</v>
      </c>
      <c r="H53" s="20">
        <v>20.0</v>
      </c>
      <c r="I53" s="14" t="s">
        <v>40</v>
      </c>
      <c r="J53" s="20">
        <v>23.0</v>
      </c>
      <c r="K53" s="16" t="str">
        <f t="shared" si="1"/>
        <v>XXXXXXX</v>
      </c>
      <c r="L53" s="16" t="s">
        <v>39</v>
      </c>
      <c r="M53" s="16" t="s">
        <v>40</v>
      </c>
      <c r="N53" s="16" t="s">
        <v>40</v>
      </c>
      <c r="O53" s="11"/>
      <c r="P53" s="11"/>
      <c r="Q53" s="11"/>
      <c r="R53" s="25"/>
      <c r="S53" s="25"/>
      <c r="T53" s="11" t="s">
        <v>243</v>
      </c>
      <c r="AA53" s="20">
        <v>20.0</v>
      </c>
      <c r="AB53" s="20">
        <v>23.0</v>
      </c>
    </row>
    <row r="54">
      <c r="A54" s="7">
        <v>72.0</v>
      </c>
      <c r="B54" s="11" t="s">
        <v>244</v>
      </c>
      <c r="C54" s="11" t="s">
        <v>245</v>
      </c>
      <c r="D54" s="11" t="s">
        <v>246</v>
      </c>
      <c r="E54" s="7">
        <v>2017.0</v>
      </c>
      <c r="F54" s="11" t="s">
        <v>247</v>
      </c>
      <c r="G54" s="12" t="s">
        <v>40</v>
      </c>
      <c r="H54" s="20">
        <v>0.0</v>
      </c>
      <c r="I54" s="14" t="s">
        <v>39</v>
      </c>
      <c r="J54" s="20">
        <v>15.0</v>
      </c>
      <c r="K54" s="16" t="str">
        <f t="shared" si="1"/>
        <v>One sex</v>
      </c>
      <c r="L54" s="16" t="s">
        <v>40</v>
      </c>
      <c r="M54" s="16" t="s">
        <v>40</v>
      </c>
      <c r="N54" s="16" t="s">
        <v>40</v>
      </c>
      <c r="O54" s="25"/>
      <c r="P54" s="25"/>
      <c r="Q54" s="25"/>
      <c r="R54" s="25"/>
      <c r="S54" s="25"/>
      <c r="T54" s="11" t="s">
        <v>248</v>
      </c>
      <c r="AA54" s="20">
        <v>0.0</v>
      </c>
      <c r="AB54" s="20">
        <v>15.0</v>
      </c>
    </row>
    <row r="55">
      <c r="A55" s="7">
        <v>73.0</v>
      </c>
      <c r="B55" s="11" t="s">
        <v>249</v>
      </c>
      <c r="C55" s="11" t="s">
        <v>250</v>
      </c>
      <c r="D55" s="11" t="s">
        <v>251</v>
      </c>
      <c r="E55" s="7">
        <v>2017.0</v>
      </c>
      <c r="F55" s="11" t="s">
        <v>84</v>
      </c>
      <c r="G55" s="12" t="s">
        <v>39</v>
      </c>
      <c r="H55" s="20">
        <v>70.0</v>
      </c>
      <c r="I55" s="14" t="s">
        <v>40</v>
      </c>
      <c r="J55" s="20">
        <v>0.0</v>
      </c>
      <c r="K55" s="16" t="str">
        <f t="shared" si="1"/>
        <v>One sex</v>
      </c>
      <c r="L55" s="16" t="s">
        <v>40</v>
      </c>
      <c r="M55" s="16" t="s">
        <v>40</v>
      </c>
      <c r="N55" s="16" t="s">
        <v>40</v>
      </c>
      <c r="O55" s="25"/>
      <c r="P55" s="25"/>
      <c r="Q55" s="25"/>
      <c r="R55" s="25"/>
      <c r="S55" s="25"/>
      <c r="T55" s="25"/>
      <c r="AA55" s="20">
        <v>70.0</v>
      </c>
      <c r="AB55" s="20">
        <v>0.0</v>
      </c>
    </row>
    <row r="56">
      <c r="A56" s="7">
        <v>76.0</v>
      </c>
      <c r="B56" s="11" t="s">
        <v>252</v>
      </c>
      <c r="C56" s="11" t="s">
        <v>253</v>
      </c>
      <c r="D56" s="11" t="s">
        <v>254</v>
      </c>
      <c r="E56" s="7">
        <v>2017.0</v>
      </c>
      <c r="F56" s="11" t="s">
        <v>47</v>
      </c>
      <c r="G56" s="12" t="s">
        <v>39</v>
      </c>
      <c r="H56" s="13"/>
      <c r="I56" s="14" t="s">
        <v>40</v>
      </c>
      <c r="J56" s="13"/>
      <c r="K56" s="16" t="str">
        <f t="shared" si="1"/>
        <v>One sex</v>
      </c>
      <c r="L56" s="16" t="s">
        <v>40</v>
      </c>
      <c r="M56" s="16" t="s">
        <v>40</v>
      </c>
      <c r="N56" s="16" t="s">
        <v>40</v>
      </c>
      <c r="O56" s="25"/>
      <c r="P56" s="25"/>
      <c r="Q56" s="25"/>
      <c r="R56" s="25"/>
      <c r="S56" s="25"/>
      <c r="T56" s="11" t="s">
        <v>255</v>
      </c>
      <c r="AA56" s="13"/>
      <c r="AB56" s="13"/>
    </row>
    <row r="57">
      <c r="A57" s="7">
        <v>77.0</v>
      </c>
      <c r="B57" s="11" t="s">
        <v>256</v>
      </c>
      <c r="C57" s="11" t="s">
        <v>257</v>
      </c>
      <c r="D57" s="11" t="s">
        <v>258</v>
      </c>
      <c r="E57" s="7">
        <v>2017.0</v>
      </c>
      <c r="F57" s="11" t="s">
        <v>259</v>
      </c>
      <c r="G57" s="12" t="s">
        <v>40</v>
      </c>
      <c r="H57" s="13"/>
      <c r="I57" s="14" t="s">
        <v>40</v>
      </c>
      <c r="J57" s="13"/>
      <c r="K57" s="16" t="str">
        <f t="shared" si="1"/>
        <v>XXXXXXX</v>
      </c>
      <c r="L57" s="16" t="s">
        <v>40</v>
      </c>
      <c r="M57" s="16" t="s">
        <v>39</v>
      </c>
      <c r="N57" s="16" t="s">
        <v>40</v>
      </c>
      <c r="O57" s="11"/>
      <c r="P57" s="25"/>
      <c r="Q57" s="25"/>
      <c r="R57" s="25"/>
      <c r="S57" s="25"/>
      <c r="T57" s="25"/>
      <c r="AA57" s="13"/>
      <c r="AB57" s="13"/>
    </row>
    <row r="58">
      <c r="A58" s="7">
        <v>78.0</v>
      </c>
      <c r="B58" s="11" t="s">
        <v>260</v>
      </c>
      <c r="C58" s="11" t="s">
        <v>261</v>
      </c>
      <c r="D58" s="11" t="s">
        <v>262</v>
      </c>
      <c r="E58" s="7">
        <v>2017.0</v>
      </c>
      <c r="F58" s="11" t="s">
        <v>47</v>
      </c>
      <c r="G58" s="12" t="s">
        <v>39</v>
      </c>
      <c r="H58" s="20">
        <v>72.0</v>
      </c>
      <c r="I58" s="14" t="s">
        <v>40</v>
      </c>
      <c r="J58" s="20">
        <v>0.0</v>
      </c>
      <c r="K58" s="16" t="str">
        <f t="shared" si="1"/>
        <v>One sex</v>
      </c>
      <c r="L58" s="16" t="s">
        <v>40</v>
      </c>
      <c r="M58" s="16" t="s">
        <v>40</v>
      </c>
      <c r="N58" s="16" t="s">
        <v>40</v>
      </c>
      <c r="O58" s="25"/>
      <c r="P58" s="25"/>
      <c r="Q58" s="25"/>
      <c r="R58" s="25"/>
      <c r="S58" s="25"/>
      <c r="T58" s="25"/>
      <c r="AA58" s="20">
        <v>72.0</v>
      </c>
      <c r="AB58" s="20">
        <v>0.0</v>
      </c>
    </row>
    <row r="59">
      <c r="A59" s="7">
        <v>79.0</v>
      </c>
      <c r="B59" s="11" t="s">
        <v>263</v>
      </c>
      <c r="C59" s="11" t="s">
        <v>264</v>
      </c>
      <c r="D59" s="11" t="s">
        <v>265</v>
      </c>
      <c r="E59" s="7">
        <v>2017.0</v>
      </c>
      <c r="F59" s="11" t="s">
        <v>47</v>
      </c>
      <c r="G59" s="12" t="s">
        <v>40</v>
      </c>
      <c r="H59" s="13"/>
      <c r="I59" s="14" t="s">
        <v>40</v>
      </c>
      <c r="J59" s="13"/>
      <c r="K59" s="16" t="str">
        <f t="shared" si="1"/>
        <v>XXXXXXX</v>
      </c>
      <c r="L59" s="16" t="s">
        <v>40</v>
      </c>
      <c r="M59" s="16" t="s">
        <v>39</v>
      </c>
      <c r="N59" s="16" t="s">
        <v>40</v>
      </c>
      <c r="O59" s="11"/>
      <c r="P59" s="25"/>
      <c r="Q59" s="25"/>
      <c r="R59" s="25"/>
      <c r="S59" s="25"/>
      <c r="T59" s="25"/>
      <c r="AA59" s="13"/>
      <c r="AB59" s="13"/>
    </row>
    <row r="60">
      <c r="A60" s="7">
        <v>80.0</v>
      </c>
      <c r="B60" s="11" t="s">
        <v>266</v>
      </c>
      <c r="C60" s="11" t="s">
        <v>267</v>
      </c>
      <c r="D60" s="11" t="s">
        <v>268</v>
      </c>
      <c r="E60" s="7">
        <v>2017.0</v>
      </c>
      <c r="F60" s="11" t="s">
        <v>73</v>
      </c>
      <c r="G60" s="12" t="s">
        <v>39</v>
      </c>
      <c r="H60" s="13"/>
      <c r="I60" s="14" t="s">
        <v>40</v>
      </c>
      <c r="J60" s="13"/>
      <c r="K60" s="16" t="str">
        <f t="shared" si="1"/>
        <v>One sex</v>
      </c>
      <c r="L60" s="16" t="s">
        <v>40</v>
      </c>
      <c r="M60" s="16" t="s">
        <v>40</v>
      </c>
      <c r="N60" s="16" t="s">
        <v>40</v>
      </c>
      <c r="O60" s="25"/>
      <c r="P60" s="25"/>
      <c r="Q60" s="25"/>
      <c r="R60" s="25"/>
      <c r="S60" s="25"/>
      <c r="T60" s="25"/>
      <c r="AA60" s="13"/>
      <c r="AB60" s="13"/>
    </row>
    <row r="61">
      <c r="A61" s="7">
        <v>82.0</v>
      </c>
      <c r="B61" s="11" t="s">
        <v>269</v>
      </c>
      <c r="C61" s="11" t="s">
        <v>270</v>
      </c>
      <c r="D61" s="11" t="s">
        <v>271</v>
      </c>
      <c r="E61" s="7">
        <v>2017.0</v>
      </c>
      <c r="F61" s="11" t="s">
        <v>272</v>
      </c>
      <c r="G61" s="12" t="s">
        <v>40</v>
      </c>
      <c r="H61" s="13"/>
      <c r="I61" s="14" t="s">
        <v>40</v>
      </c>
      <c r="J61" s="13"/>
      <c r="K61" s="16" t="str">
        <f t="shared" si="1"/>
        <v>XXXXXXX</v>
      </c>
      <c r="L61" s="16" t="s">
        <v>39</v>
      </c>
      <c r="M61" s="16" t="s">
        <v>40</v>
      </c>
      <c r="N61" s="16" t="s">
        <v>40</v>
      </c>
      <c r="O61" s="11"/>
      <c r="P61" s="11"/>
      <c r="Q61" s="11"/>
      <c r="R61" s="25"/>
      <c r="S61" s="25"/>
      <c r="T61" s="25"/>
      <c r="AA61" s="13"/>
      <c r="AB61" s="13"/>
    </row>
    <row r="62">
      <c r="A62" s="7">
        <v>83.0</v>
      </c>
      <c r="B62" s="11" t="s">
        <v>273</v>
      </c>
      <c r="C62" s="11" t="s">
        <v>274</v>
      </c>
      <c r="D62" s="11" t="s">
        <v>275</v>
      </c>
      <c r="E62" s="7">
        <v>2017.0</v>
      </c>
      <c r="F62" s="11" t="s">
        <v>276</v>
      </c>
      <c r="G62" s="12" t="s">
        <v>40</v>
      </c>
      <c r="H62" s="13"/>
      <c r="I62" s="14" t="s">
        <v>40</v>
      </c>
      <c r="J62" s="13"/>
      <c r="K62" s="16" t="str">
        <f t="shared" si="1"/>
        <v>XXXXXXX</v>
      </c>
      <c r="L62" s="16" t="s">
        <v>39</v>
      </c>
      <c r="M62" s="16" t="s">
        <v>40</v>
      </c>
      <c r="N62" s="16" t="s">
        <v>40</v>
      </c>
      <c r="O62" s="11"/>
      <c r="P62" s="11"/>
      <c r="Q62" s="11"/>
      <c r="R62" s="25"/>
      <c r="S62" s="25"/>
      <c r="T62" s="25"/>
      <c r="AA62" s="13"/>
      <c r="AB62" s="13"/>
    </row>
    <row r="63">
      <c r="A63" s="7">
        <v>84.0</v>
      </c>
      <c r="B63" s="11" t="s">
        <v>277</v>
      </c>
      <c r="C63" s="11" t="s">
        <v>278</v>
      </c>
      <c r="D63" s="11" t="s">
        <v>279</v>
      </c>
      <c r="E63" s="7">
        <v>2017.0</v>
      </c>
      <c r="F63" s="11" t="s">
        <v>84</v>
      </c>
      <c r="G63" s="12" t="s">
        <v>39</v>
      </c>
      <c r="H63" s="20">
        <v>70.0</v>
      </c>
      <c r="I63" s="14" t="s">
        <v>40</v>
      </c>
      <c r="J63" s="20">
        <v>0.0</v>
      </c>
      <c r="K63" s="16" t="str">
        <f t="shared" si="1"/>
        <v>One sex</v>
      </c>
      <c r="L63" s="16" t="s">
        <v>40</v>
      </c>
      <c r="M63" s="16" t="s">
        <v>40</v>
      </c>
      <c r="N63" s="16" t="s">
        <v>40</v>
      </c>
      <c r="O63" s="25"/>
      <c r="P63" s="25"/>
      <c r="Q63" s="25"/>
      <c r="R63" s="25"/>
      <c r="S63" s="25"/>
      <c r="T63" s="25"/>
      <c r="AA63" s="20">
        <v>70.0</v>
      </c>
      <c r="AB63" s="20">
        <v>0.0</v>
      </c>
    </row>
    <row r="64">
      <c r="A64" s="7">
        <v>86.0</v>
      </c>
      <c r="B64" s="11" t="s">
        <v>280</v>
      </c>
      <c r="C64" s="11" t="s">
        <v>281</v>
      </c>
      <c r="D64" s="11" t="s">
        <v>282</v>
      </c>
      <c r="E64" s="7">
        <v>2017.0</v>
      </c>
      <c r="F64" s="11" t="s">
        <v>159</v>
      </c>
      <c r="G64" s="12" t="s">
        <v>40</v>
      </c>
      <c r="H64" s="20">
        <v>0.0</v>
      </c>
      <c r="I64" s="14" t="s">
        <v>39</v>
      </c>
      <c r="J64" s="13"/>
      <c r="K64" s="16" t="str">
        <f t="shared" si="1"/>
        <v>One sex</v>
      </c>
      <c r="L64" s="16" t="s">
        <v>40</v>
      </c>
      <c r="M64" s="16" t="s">
        <v>40</v>
      </c>
      <c r="N64" s="16" t="s">
        <v>40</v>
      </c>
      <c r="O64" s="25"/>
      <c r="P64" s="25"/>
      <c r="Q64" s="25"/>
      <c r="R64" s="25"/>
      <c r="S64" s="25"/>
      <c r="T64" s="25"/>
      <c r="AA64" s="20">
        <v>0.0</v>
      </c>
      <c r="AB64" s="13"/>
    </row>
    <row r="65">
      <c r="A65" s="7">
        <v>88.0</v>
      </c>
      <c r="B65" s="11" t="s">
        <v>283</v>
      </c>
      <c r="C65" s="11" t="s">
        <v>284</v>
      </c>
      <c r="D65" s="11" t="s">
        <v>285</v>
      </c>
      <c r="E65" s="7">
        <v>2017.0</v>
      </c>
      <c r="F65" s="11" t="s">
        <v>201</v>
      </c>
      <c r="G65" s="12" t="s">
        <v>39</v>
      </c>
      <c r="H65" s="20">
        <v>48.0</v>
      </c>
      <c r="I65" s="14" t="s">
        <v>40</v>
      </c>
      <c r="J65" s="13"/>
      <c r="K65" s="16" t="str">
        <f t="shared" si="1"/>
        <v>One sex</v>
      </c>
      <c r="L65" s="16" t="s">
        <v>40</v>
      </c>
      <c r="M65" s="16" t="s">
        <v>40</v>
      </c>
      <c r="N65" s="16" t="s">
        <v>40</v>
      </c>
      <c r="O65" s="25"/>
      <c r="P65" s="25"/>
      <c r="Q65" s="25"/>
      <c r="R65" s="25"/>
      <c r="S65" s="25"/>
      <c r="T65" s="25"/>
      <c r="AA65" s="20">
        <v>48.0</v>
      </c>
      <c r="AB65" s="13"/>
    </row>
    <row r="66">
      <c r="A66" s="7">
        <v>89.0</v>
      </c>
      <c r="B66" s="11" t="s">
        <v>286</v>
      </c>
      <c r="C66" s="11" t="s">
        <v>287</v>
      </c>
      <c r="D66" s="11" t="s">
        <v>288</v>
      </c>
      <c r="E66" s="7">
        <v>2017.0</v>
      </c>
      <c r="F66" s="11" t="s">
        <v>289</v>
      </c>
      <c r="G66" s="12" t="s">
        <v>40</v>
      </c>
      <c r="H66" s="13"/>
      <c r="I66" s="14" t="s">
        <v>40</v>
      </c>
      <c r="J66" s="13"/>
      <c r="K66" s="16" t="str">
        <f t="shared" si="1"/>
        <v>XXXXXXX</v>
      </c>
      <c r="L66" s="16" t="s">
        <v>40</v>
      </c>
      <c r="M66" s="16" t="s">
        <v>39</v>
      </c>
      <c r="N66" s="16" t="s">
        <v>40</v>
      </c>
      <c r="O66" s="11"/>
      <c r="P66" s="25"/>
      <c r="Q66" s="25"/>
      <c r="R66" s="25"/>
      <c r="S66" s="25"/>
      <c r="T66" s="25"/>
      <c r="AA66" s="13"/>
      <c r="AB66" s="13"/>
    </row>
    <row r="67">
      <c r="A67" s="7">
        <v>90.0</v>
      </c>
      <c r="B67" s="11" t="s">
        <v>290</v>
      </c>
      <c r="C67" s="11" t="s">
        <v>291</v>
      </c>
      <c r="D67" s="11" t="s">
        <v>292</v>
      </c>
      <c r="E67" s="7">
        <v>2017.0</v>
      </c>
      <c r="F67" s="11" t="s">
        <v>84</v>
      </c>
      <c r="G67" s="12" t="s">
        <v>39</v>
      </c>
      <c r="H67" s="20">
        <v>36.0</v>
      </c>
      <c r="I67" s="14" t="s">
        <v>40</v>
      </c>
      <c r="J67" s="20">
        <v>0.0</v>
      </c>
      <c r="K67" s="16" t="str">
        <f t="shared" si="1"/>
        <v>One sex</v>
      </c>
      <c r="L67" s="16" t="s">
        <v>40</v>
      </c>
      <c r="M67" s="16" t="s">
        <v>40</v>
      </c>
      <c r="N67" s="16" t="s">
        <v>40</v>
      </c>
      <c r="O67" s="25"/>
      <c r="P67" s="25"/>
      <c r="Q67" s="25"/>
      <c r="R67" s="25"/>
      <c r="S67" s="25"/>
      <c r="T67" s="25"/>
      <c r="AA67" s="20">
        <v>36.0</v>
      </c>
      <c r="AB67" s="20">
        <v>0.0</v>
      </c>
    </row>
    <row r="68">
      <c r="A68" s="7">
        <v>91.0</v>
      </c>
      <c r="B68" s="11" t="s">
        <v>293</v>
      </c>
      <c r="C68" s="11" t="s">
        <v>294</v>
      </c>
      <c r="D68" s="11" t="s">
        <v>295</v>
      </c>
      <c r="E68" s="7">
        <v>2017.0</v>
      </c>
      <c r="F68" s="11" t="s">
        <v>296</v>
      </c>
      <c r="G68" s="12" t="s">
        <v>39</v>
      </c>
      <c r="H68" s="13"/>
      <c r="I68" s="14" t="s">
        <v>40</v>
      </c>
      <c r="J68" s="20">
        <v>0.0</v>
      </c>
      <c r="K68" s="16" t="str">
        <f t="shared" si="1"/>
        <v>One sex</v>
      </c>
      <c r="L68" s="16" t="s">
        <v>40</v>
      </c>
      <c r="M68" s="16" t="s">
        <v>40</v>
      </c>
      <c r="N68" s="16" t="s">
        <v>40</v>
      </c>
      <c r="O68" s="25"/>
      <c r="P68" s="25"/>
      <c r="Q68" s="25"/>
      <c r="R68" s="25"/>
      <c r="S68" s="25"/>
      <c r="T68" s="25"/>
      <c r="AA68" s="13"/>
      <c r="AB68" s="20">
        <v>0.0</v>
      </c>
    </row>
    <row r="69">
      <c r="A69" s="7">
        <v>92.0</v>
      </c>
      <c r="B69" s="11" t="s">
        <v>297</v>
      </c>
      <c r="C69" s="11" t="s">
        <v>298</v>
      </c>
      <c r="D69" s="11" t="s">
        <v>299</v>
      </c>
      <c r="E69" s="7">
        <v>2017.0</v>
      </c>
      <c r="F69" s="11" t="s">
        <v>47</v>
      </c>
      <c r="G69" s="12" t="s">
        <v>39</v>
      </c>
      <c r="H69" s="20">
        <v>75.0</v>
      </c>
      <c r="I69" s="14" t="s">
        <v>40</v>
      </c>
      <c r="J69" s="20">
        <v>0.0</v>
      </c>
      <c r="K69" s="16" t="str">
        <f t="shared" si="1"/>
        <v>One sex</v>
      </c>
      <c r="L69" s="16" t="s">
        <v>40</v>
      </c>
      <c r="M69" s="16" t="s">
        <v>40</v>
      </c>
      <c r="N69" s="16" t="s">
        <v>40</v>
      </c>
      <c r="O69" s="25"/>
      <c r="P69" s="25"/>
      <c r="Q69" s="25"/>
      <c r="R69" s="25"/>
      <c r="S69" s="25"/>
      <c r="T69" s="25"/>
      <c r="AA69" s="20">
        <v>75.0</v>
      </c>
      <c r="AB69" s="20">
        <v>0.0</v>
      </c>
    </row>
    <row r="70">
      <c r="A70" s="7">
        <v>94.0</v>
      </c>
      <c r="B70" s="11" t="s">
        <v>300</v>
      </c>
      <c r="C70" s="11" t="s">
        <v>301</v>
      </c>
      <c r="D70" s="11" t="s">
        <v>302</v>
      </c>
      <c r="E70" s="7">
        <v>2017.0</v>
      </c>
      <c r="F70" s="11" t="s">
        <v>47</v>
      </c>
      <c r="G70" s="12" t="s">
        <v>40</v>
      </c>
      <c r="H70" s="20">
        <v>12.0</v>
      </c>
      <c r="I70" s="14" t="s">
        <v>40</v>
      </c>
      <c r="J70" s="20">
        <v>12.0</v>
      </c>
      <c r="K70" s="16" t="str">
        <f t="shared" si="1"/>
        <v>XXXXXXX</v>
      </c>
      <c r="L70" s="16" t="s">
        <v>40</v>
      </c>
      <c r="M70" s="16" t="s">
        <v>39</v>
      </c>
      <c r="N70" s="16" t="s">
        <v>40</v>
      </c>
      <c r="O70" s="11"/>
      <c r="P70" s="25"/>
      <c r="Q70" s="25"/>
      <c r="R70" s="25"/>
      <c r="S70" s="25"/>
      <c r="T70" s="11" t="s">
        <v>303</v>
      </c>
      <c r="AA70" s="20">
        <v>12.0</v>
      </c>
      <c r="AB70" s="20">
        <v>12.0</v>
      </c>
    </row>
    <row r="71">
      <c r="A71" s="7">
        <v>95.0</v>
      </c>
      <c r="B71" s="11" t="s">
        <v>304</v>
      </c>
      <c r="C71" s="11" t="s">
        <v>305</v>
      </c>
      <c r="D71" s="11" t="s">
        <v>306</v>
      </c>
      <c r="E71" s="7">
        <v>2017.0</v>
      </c>
      <c r="F71" s="11" t="s">
        <v>73</v>
      </c>
      <c r="G71" s="12" t="s">
        <v>39</v>
      </c>
      <c r="H71" s="13"/>
      <c r="I71" s="14" t="s">
        <v>40</v>
      </c>
      <c r="J71" s="20">
        <v>0.0</v>
      </c>
      <c r="K71" s="16" t="str">
        <f t="shared" si="1"/>
        <v>One sex</v>
      </c>
      <c r="L71" s="16" t="s">
        <v>40</v>
      </c>
      <c r="M71" s="16" t="s">
        <v>40</v>
      </c>
      <c r="N71" s="16" t="s">
        <v>40</v>
      </c>
      <c r="O71" s="25"/>
      <c r="P71" s="25"/>
      <c r="Q71" s="25"/>
      <c r="R71" s="25"/>
      <c r="S71" s="25"/>
      <c r="T71" s="25"/>
      <c r="AA71" s="13"/>
      <c r="AB71" s="20">
        <v>0.0</v>
      </c>
    </row>
    <row r="72">
      <c r="A72" s="7">
        <v>96.0</v>
      </c>
      <c r="B72" s="11" t="s">
        <v>307</v>
      </c>
      <c r="C72" s="11" t="s">
        <v>308</v>
      </c>
      <c r="D72" s="11" t="s">
        <v>309</v>
      </c>
      <c r="E72" s="7">
        <v>2017.0</v>
      </c>
      <c r="F72" s="11" t="s">
        <v>310</v>
      </c>
      <c r="G72" s="12" t="s">
        <v>39</v>
      </c>
      <c r="H72" s="20">
        <v>49.0</v>
      </c>
      <c r="I72" s="14" t="s">
        <v>40</v>
      </c>
      <c r="J72" s="20">
        <v>0.0</v>
      </c>
      <c r="K72" s="16" t="str">
        <f t="shared" si="1"/>
        <v>One sex</v>
      </c>
      <c r="L72" s="16" t="s">
        <v>40</v>
      </c>
      <c r="M72" s="16" t="s">
        <v>40</v>
      </c>
      <c r="N72" s="16" t="s">
        <v>40</v>
      </c>
      <c r="O72" s="25"/>
      <c r="P72" s="25"/>
      <c r="Q72" s="25"/>
      <c r="R72" s="25"/>
      <c r="S72" s="25"/>
      <c r="T72" s="25"/>
      <c r="AA72" s="20">
        <v>49.0</v>
      </c>
      <c r="AB72" s="20">
        <v>0.0</v>
      </c>
    </row>
    <row r="73">
      <c r="A73" s="7">
        <v>97.0</v>
      </c>
      <c r="B73" s="11" t="s">
        <v>311</v>
      </c>
      <c r="C73" s="11" t="s">
        <v>312</v>
      </c>
      <c r="D73" s="11" t="s">
        <v>313</v>
      </c>
      <c r="E73" s="7">
        <v>2017.0</v>
      </c>
      <c r="F73" s="11" t="s">
        <v>74</v>
      </c>
      <c r="G73" s="12" t="s">
        <v>40</v>
      </c>
      <c r="H73" s="13"/>
      <c r="I73" s="14" t="s">
        <v>40</v>
      </c>
      <c r="J73" s="13"/>
      <c r="K73" s="16" t="str">
        <f t="shared" si="1"/>
        <v>One sex</v>
      </c>
      <c r="L73" s="16" t="s">
        <v>40</v>
      </c>
      <c r="M73" s="16" t="s">
        <v>40</v>
      </c>
      <c r="N73" s="16" t="s">
        <v>39</v>
      </c>
      <c r="O73" s="25"/>
      <c r="P73" s="25"/>
      <c r="Q73" s="25"/>
      <c r="R73" s="25"/>
      <c r="S73" s="25"/>
      <c r="T73" s="25"/>
      <c r="AA73" s="13"/>
      <c r="AB73" s="13"/>
    </row>
    <row r="74">
      <c r="A74" s="7">
        <v>98.0</v>
      </c>
      <c r="B74" s="11" t="s">
        <v>314</v>
      </c>
      <c r="C74" s="11" t="s">
        <v>315</v>
      </c>
      <c r="D74" s="11" t="s">
        <v>316</v>
      </c>
      <c r="E74" s="7">
        <v>2017.0</v>
      </c>
      <c r="F74" s="11" t="s">
        <v>47</v>
      </c>
      <c r="G74" s="12" t="s">
        <v>39</v>
      </c>
      <c r="H74" s="13"/>
      <c r="I74" s="14" t="s">
        <v>40</v>
      </c>
      <c r="J74" s="20">
        <v>0.0</v>
      </c>
      <c r="K74" s="16" t="str">
        <f t="shared" si="1"/>
        <v>One sex</v>
      </c>
      <c r="L74" s="16" t="s">
        <v>40</v>
      </c>
      <c r="M74" s="16" t="s">
        <v>40</v>
      </c>
      <c r="N74" s="16" t="s">
        <v>40</v>
      </c>
      <c r="O74" s="25"/>
      <c r="P74" s="25"/>
      <c r="Q74" s="25"/>
      <c r="R74" s="25"/>
      <c r="S74" s="25"/>
      <c r="T74" s="11" t="s">
        <v>317</v>
      </c>
      <c r="AA74" s="13"/>
      <c r="AB74" s="20">
        <v>0.0</v>
      </c>
    </row>
    <row r="75">
      <c r="A75" s="7">
        <v>99.0</v>
      </c>
      <c r="B75" s="11" t="s">
        <v>318</v>
      </c>
      <c r="C75" s="11" t="s">
        <v>319</v>
      </c>
      <c r="D75" s="11" t="s">
        <v>320</v>
      </c>
      <c r="E75" s="7">
        <v>2017.0</v>
      </c>
      <c r="F75" s="11" t="s">
        <v>47</v>
      </c>
      <c r="G75" s="12" t="s">
        <v>39</v>
      </c>
      <c r="H75" s="13"/>
      <c r="I75" s="14" t="s">
        <v>40</v>
      </c>
      <c r="J75" s="13"/>
      <c r="K75" s="16" t="str">
        <f t="shared" si="1"/>
        <v>One sex</v>
      </c>
      <c r="L75" s="16" t="s">
        <v>40</v>
      </c>
      <c r="M75" s="16" t="s">
        <v>40</v>
      </c>
      <c r="N75" s="16" t="s">
        <v>40</v>
      </c>
      <c r="O75" s="25"/>
      <c r="P75" s="25"/>
      <c r="Q75" s="25"/>
      <c r="R75" s="25"/>
      <c r="S75" s="25"/>
      <c r="T75" s="11" t="s">
        <v>321</v>
      </c>
      <c r="AA75" s="13"/>
      <c r="AB75" s="13"/>
    </row>
    <row r="76">
      <c r="A76" s="7">
        <v>102.0</v>
      </c>
      <c r="B76" s="11" t="s">
        <v>322</v>
      </c>
      <c r="C76" s="11" t="s">
        <v>323</v>
      </c>
      <c r="D76" s="11" t="s">
        <v>324</v>
      </c>
      <c r="E76" s="7">
        <v>2017.0</v>
      </c>
      <c r="F76" s="11" t="s">
        <v>325</v>
      </c>
      <c r="G76" s="12" t="s">
        <v>40</v>
      </c>
      <c r="H76" s="13"/>
      <c r="I76" s="14" t="s">
        <v>40</v>
      </c>
      <c r="J76" s="13"/>
      <c r="K76" s="16" t="str">
        <f t="shared" si="1"/>
        <v>One sex</v>
      </c>
      <c r="L76" s="16" t="s">
        <v>40</v>
      </c>
      <c r="M76" s="16" t="s">
        <v>40</v>
      </c>
      <c r="N76" s="16" t="s">
        <v>39</v>
      </c>
      <c r="O76" s="25"/>
      <c r="P76" s="25"/>
      <c r="Q76" s="25"/>
      <c r="R76" s="25"/>
      <c r="S76" s="25"/>
      <c r="T76" s="25"/>
      <c r="AA76" s="13"/>
      <c r="AB76" s="13"/>
    </row>
    <row r="77">
      <c r="A77" s="7">
        <v>103.0</v>
      </c>
      <c r="B77" s="11" t="s">
        <v>326</v>
      </c>
      <c r="C77" s="11" t="s">
        <v>327</v>
      </c>
      <c r="D77" s="11" t="s">
        <v>328</v>
      </c>
      <c r="E77" s="7">
        <v>2017.0</v>
      </c>
      <c r="F77" s="11" t="s">
        <v>159</v>
      </c>
      <c r="G77" s="12" t="s">
        <v>39</v>
      </c>
      <c r="H77" s="20">
        <v>32.0</v>
      </c>
      <c r="I77" s="14" t="s">
        <v>40</v>
      </c>
      <c r="J77" s="20">
        <v>0.0</v>
      </c>
      <c r="K77" s="16" t="str">
        <f t="shared" si="1"/>
        <v>One sex</v>
      </c>
      <c r="L77" s="16" t="s">
        <v>40</v>
      </c>
      <c r="M77" s="16" t="s">
        <v>40</v>
      </c>
      <c r="N77" s="16" t="s">
        <v>40</v>
      </c>
      <c r="O77" s="25"/>
      <c r="P77" s="25"/>
      <c r="Q77" s="25"/>
      <c r="R77" s="25"/>
      <c r="S77" s="25"/>
      <c r="T77" s="25"/>
      <c r="AA77" s="20">
        <v>32.0</v>
      </c>
      <c r="AB77" s="20">
        <v>0.0</v>
      </c>
    </row>
    <row r="78">
      <c r="A78" s="7">
        <v>104.0</v>
      </c>
      <c r="B78" s="11" t="s">
        <v>329</v>
      </c>
      <c r="C78" s="11" t="s">
        <v>330</v>
      </c>
      <c r="D78" s="11" t="s">
        <v>331</v>
      </c>
      <c r="E78" s="7">
        <v>2017.0</v>
      </c>
      <c r="F78" s="11" t="s">
        <v>201</v>
      </c>
      <c r="G78" s="12" t="s">
        <v>39</v>
      </c>
      <c r="H78" s="20">
        <v>49.0</v>
      </c>
      <c r="I78" s="14" t="s">
        <v>40</v>
      </c>
      <c r="J78" s="20">
        <v>0.0</v>
      </c>
      <c r="K78" s="16" t="str">
        <f t="shared" si="1"/>
        <v>One sex</v>
      </c>
      <c r="L78" s="16" t="s">
        <v>40</v>
      </c>
      <c r="M78" s="16" t="s">
        <v>40</v>
      </c>
      <c r="N78" s="16" t="s">
        <v>40</v>
      </c>
      <c r="O78" s="25"/>
      <c r="P78" s="25"/>
      <c r="Q78" s="25"/>
      <c r="R78" s="25"/>
      <c r="S78" s="25"/>
      <c r="T78" s="25"/>
      <c r="AA78" s="20">
        <v>49.0</v>
      </c>
      <c r="AB78" s="20">
        <v>0.0</v>
      </c>
    </row>
    <row r="79">
      <c r="A79" s="7">
        <v>105.0</v>
      </c>
      <c r="B79" s="11" t="s">
        <v>332</v>
      </c>
      <c r="C79" s="11" t="s">
        <v>333</v>
      </c>
      <c r="D79" s="11" t="s">
        <v>334</v>
      </c>
      <c r="E79" s="7">
        <v>2017.0</v>
      </c>
      <c r="F79" s="11" t="s">
        <v>335</v>
      </c>
      <c r="G79" s="12" t="s">
        <v>39</v>
      </c>
      <c r="H79" s="13"/>
      <c r="I79" s="14" t="s">
        <v>40</v>
      </c>
      <c r="J79" s="20">
        <v>0.0</v>
      </c>
      <c r="K79" s="16" t="str">
        <f t="shared" si="1"/>
        <v>One sex</v>
      </c>
      <c r="L79" s="16" t="s">
        <v>40</v>
      </c>
      <c r="M79" s="16" t="s">
        <v>40</v>
      </c>
      <c r="N79" s="16" t="s">
        <v>40</v>
      </c>
      <c r="O79" s="25"/>
      <c r="P79" s="25"/>
      <c r="Q79" s="25"/>
      <c r="R79" s="25"/>
      <c r="S79" s="25"/>
      <c r="T79" s="25"/>
      <c r="AA79" s="13"/>
      <c r="AB79" s="20">
        <v>0.0</v>
      </c>
    </row>
    <row r="80">
      <c r="A80" s="7">
        <v>106.0</v>
      </c>
      <c r="B80" s="11" t="s">
        <v>336</v>
      </c>
      <c r="C80" s="11" t="s">
        <v>337</v>
      </c>
      <c r="D80" s="11" t="s">
        <v>338</v>
      </c>
      <c r="E80" s="7">
        <v>2017.0</v>
      </c>
      <c r="F80" s="11" t="s">
        <v>339</v>
      </c>
      <c r="G80" s="12" t="s">
        <v>40</v>
      </c>
      <c r="H80" s="13"/>
      <c r="I80" s="14" t="s">
        <v>40</v>
      </c>
      <c r="J80" s="13"/>
      <c r="K80" s="16" t="str">
        <f t="shared" si="1"/>
        <v>XXXXXXX</v>
      </c>
      <c r="L80" s="16" t="s">
        <v>40</v>
      </c>
      <c r="M80" s="16" t="s">
        <v>39</v>
      </c>
      <c r="N80" s="16" t="s">
        <v>40</v>
      </c>
      <c r="O80" s="11"/>
      <c r="P80" s="25"/>
      <c r="Q80" s="25"/>
      <c r="R80" s="25"/>
      <c r="S80" s="25"/>
      <c r="T80" s="11" t="s">
        <v>339</v>
      </c>
      <c r="AA80" s="13"/>
      <c r="AB80" s="13"/>
    </row>
    <row r="81">
      <c r="A81" s="7">
        <v>107.0</v>
      </c>
      <c r="B81" s="11" t="s">
        <v>340</v>
      </c>
      <c r="C81" s="11" t="s">
        <v>341</v>
      </c>
      <c r="D81" s="11" t="s">
        <v>342</v>
      </c>
      <c r="E81" s="7">
        <v>2017.0</v>
      </c>
      <c r="F81" s="11" t="s">
        <v>343</v>
      </c>
      <c r="G81" s="12" t="s">
        <v>40</v>
      </c>
      <c r="H81" s="20">
        <v>120.0</v>
      </c>
      <c r="I81" s="14" t="s">
        <v>40</v>
      </c>
      <c r="J81" s="20">
        <v>115.0</v>
      </c>
      <c r="K81" s="16" t="str">
        <f t="shared" si="1"/>
        <v>XXXXXXX</v>
      </c>
      <c r="L81" s="16" t="s">
        <v>40</v>
      </c>
      <c r="M81" s="16" t="s">
        <v>39</v>
      </c>
      <c r="N81" s="16" t="s">
        <v>40</v>
      </c>
      <c r="O81" s="11"/>
      <c r="P81" s="25"/>
      <c r="Q81" s="25"/>
      <c r="R81" s="25"/>
      <c r="S81" s="25"/>
      <c r="T81" s="11" t="s">
        <v>344</v>
      </c>
      <c r="AA81" s="20">
        <v>120.0</v>
      </c>
      <c r="AB81" s="20">
        <v>115.0</v>
      </c>
    </row>
    <row r="82">
      <c r="A82" s="7">
        <v>109.0</v>
      </c>
      <c r="B82" s="11" t="s">
        <v>345</v>
      </c>
      <c r="C82" s="11" t="s">
        <v>346</v>
      </c>
      <c r="D82" s="11" t="s">
        <v>347</v>
      </c>
      <c r="E82" s="7">
        <v>2017.0</v>
      </c>
      <c r="F82" s="11" t="s">
        <v>47</v>
      </c>
      <c r="G82" s="12" t="s">
        <v>39</v>
      </c>
      <c r="H82" s="20">
        <v>45.0</v>
      </c>
      <c r="I82" s="14" t="s">
        <v>40</v>
      </c>
      <c r="J82" s="20">
        <v>0.0</v>
      </c>
      <c r="K82" s="16" t="str">
        <f t="shared" si="1"/>
        <v>One sex</v>
      </c>
      <c r="L82" s="16" t="s">
        <v>40</v>
      </c>
      <c r="M82" s="16" t="s">
        <v>40</v>
      </c>
      <c r="N82" s="16" t="s">
        <v>40</v>
      </c>
      <c r="O82" s="25"/>
      <c r="P82" s="25"/>
      <c r="Q82" s="25"/>
      <c r="R82" s="25"/>
      <c r="S82" s="25"/>
      <c r="T82" s="25"/>
      <c r="AA82" s="20">
        <v>45.0</v>
      </c>
      <c r="AB82" s="20">
        <v>0.0</v>
      </c>
    </row>
    <row r="83">
      <c r="A83" s="7">
        <v>110.0</v>
      </c>
      <c r="B83" s="11" t="s">
        <v>348</v>
      </c>
      <c r="C83" s="11" t="s">
        <v>349</v>
      </c>
      <c r="D83" s="11" t="s">
        <v>350</v>
      </c>
      <c r="E83" s="7">
        <v>2017.0</v>
      </c>
      <c r="F83" s="11" t="s">
        <v>47</v>
      </c>
      <c r="G83" s="12" t="s">
        <v>39</v>
      </c>
      <c r="H83" s="13"/>
      <c r="I83" s="14" t="s">
        <v>40</v>
      </c>
      <c r="J83" s="20">
        <v>0.0</v>
      </c>
      <c r="K83" s="16" t="str">
        <f t="shared" si="1"/>
        <v>One sex</v>
      </c>
      <c r="L83" s="16" t="s">
        <v>40</v>
      </c>
      <c r="M83" s="16" t="s">
        <v>40</v>
      </c>
      <c r="N83" s="16" t="s">
        <v>40</v>
      </c>
      <c r="O83" s="25"/>
      <c r="P83" s="25"/>
      <c r="Q83" s="25"/>
      <c r="R83" s="25"/>
      <c r="S83" s="25"/>
      <c r="T83" s="25"/>
      <c r="AA83" s="13"/>
      <c r="AB83" s="20">
        <v>0.0</v>
      </c>
    </row>
    <row r="84">
      <c r="A84" s="7">
        <v>111.0</v>
      </c>
      <c r="B84" s="11" t="s">
        <v>351</v>
      </c>
      <c r="C84" s="11" t="s">
        <v>352</v>
      </c>
      <c r="D84" s="11" t="s">
        <v>353</v>
      </c>
      <c r="E84" s="7">
        <v>2017.0</v>
      </c>
      <c r="F84" s="11" t="s">
        <v>354</v>
      </c>
      <c r="G84" s="12" t="s">
        <v>40</v>
      </c>
      <c r="H84" s="20">
        <v>0.0</v>
      </c>
      <c r="I84" s="14" t="s">
        <v>39</v>
      </c>
      <c r="J84" s="20">
        <v>11.0</v>
      </c>
      <c r="K84" s="16" t="str">
        <f t="shared" si="1"/>
        <v>One sex</v>
      </c>
      <c r="L84" s="16" t="s">
        <v>40</v>
      </c>
      <c r="M84" s="16" t="s">
        <v>40</v>
      </c>
      <c r="N84" s="16" t="s">
        <v>40</v>
      </c>
      <c r="O84" s="25"/>
      <c r="P84" s="25"/>
      <c r="Q84" s="25"/>
      <c r="R84" s="25"/>
      <c r="S84" s="25"/>
      <c r="T84" s="11" t="s">
        <v>354</v>
      </c>
      <c r="AA84" s="20">
        <v>0.0</v>
      </c>
      <c r="AB84" s="20">
        <v>11.0</v>
      </c>
    </row>
    <row r="85">
      <c r="A85" s="7">
        <v>112.0</v>
      </c>
      <c r="B85" s="11" t="s">
        <v>355</v>
      </c>
      <c r="C85" s="11" t="s">
        <v>356</v>
      </c>
      <c r="D85" s="11" t="s">
        <v>357</v>
      </c>
      <c r="E85" s="7">
        <v>2017.0</v>
      </c>
      <c r="F85" s="11" t="s">
        <v>84</v>
      </c>
      <c r="G85" s="12" t="s">
        <v>39</v>
      </c>
      <c r="H85" s="20">
        <v>24.0</v>
      </c>
      <c r="I85" s="14" t="s">
        <v>40</v>
      </c>
      <c r="J85" s="20">
        <v>0.0</v>
      </c>
      <c r="K85" s="16" t="str">
        <f t="shared" si="1"/>
        <v>One sex</v>
      </c>
      <c r="L85" s="16" t="s">
        <v>40</v>
      </c>
      <c r="M85" s="16" t="s">
        <v>40</v>
      </c>
      <c r="N85" s="16" t="s">
        <v>40</v>
      </c>
      <c r="O85" s="25"/>
      <c r="P85" s="25"/>
      <c r="Q85" s="25"/>
      <c r="R85" s="25"/>
      <c r="S85" s="25"/>
      <c r="T85" s="25"/>
      <c r="AA85" s="20">
        <v>24.0</v>
      </c>
      <c r="AB85" s="20">
        <v>0.0</v>
      </c>
    </row>
    <row r="86">
      <c r="A86" s="7">
        <v>113.0</v>
      </c>
      <c r="B86" s="11" t="s">
        <v>358</v>
      </c>
      <c r="C86" s="11" t="s">
        <v>359</v>
      </c>
      <c r="D86" s="11" t="s">
        <v>360</v>
      </c>
      <c r="E86" s="7">
        <v>2017.0</v>
      </c>
      <c r="F86" s="11" t="s">
        <v>361</v>
      </c>
      <c r="G86" s="12" t="s">
        <v>40</v>
      </c>
      <c r="H86" s="13"/>
      <c r="I86" s="14" t="s">
        <v>40</v>
      </c>
      <c r="J86" s="13"/>
      <c r="K86" s="16" t="str">
        <f t="shared" si="1"/>
        <v>One sex</v>
      </c>
      <c r="L86" s="16" t="s">
        <v>40</v>
      </c>
      <c r="M86" s="16" t="s">
        <v>40</v>
      </c>
      <c r="N86" s="16" t="s">
        <v>39</v>
      </c>
      <c r="O86" s="25"/>
      <c r="P86" s="25"/>
      <c r="Q86" s="25"/>
      <c r="R86" s="25"/>
      <c r="S86" s="25"/>
      <c r="T86" s="11" t="s">
        <v>362</v>
      </c>
      <c r="AA86" s="13"/>
      <c r="AB86" s="13"/>
    </row>
    <row r="87">
      <c r="A87" s="7">
        <v>114.0</v>
      </c>
      <c r="B87" s="11" t="s">
        <v>363</v>
      </c>
      <c r="C87" s="11" t="s">
        <v>364</v>
      </c>
      <c r="D87" s="11" t="s">
        <v>365</v>
      </c>
      <c r="E87" s="7">
        <v>2017.0</v>
      </c>
      <c r="F87" s="11" t="s">
        <v>47</v>
      </c>
      <c r="G87" s="12" t="s">
        <v>39</v>
      </c>
      <c r="H87" s="20">
        <v>12.0</v>
      </c>
      <c r="I87" s="14" t="s">
        <v>40</v>
      </c>
      <c r="J87" s="20">
        <v>0.0</v>
      </c>
      <c r="K87" s="16" t="str">
        <f t="shared" si="1"/>
        <v>One sex</v>
      </c>
      <c r="L87" s="16" t="s">
        <v>40</v>
      </c>
      <c r="M87" s="16" t="s">
        <v>40</v>
      </c>
      <c r="N87" s="16" t="s">
        <v>40</v>
      </c>
      <c r="O87" s="25"/>
      <c r="P87" s="25"/>
      <c r="Q87" s="25"/>
      <c r="R87" s="25"/>
      <c r="S87" s="25"/>
      <c r="T87" s="11" t="s">
        <v>366</v>
      </c>
      <c r="AA87" s="20">
        <v>12.0</v>
      </c>
      <c r="AB87" s="20">
        <v>0.0</v>
      </c>
    </row>
    <row r="88">
      <c r="A88" s="7">
        <v>115.0</v>
      </c>
      <c r="B88" s="11" t="s">
        <v>367</v>
      </c>
      <c r="C88" s="11" t="s">
        <v>368</v>
      </c>
      <c r="D88" s="11" t="s">
        <v>369</v>
      </c>
      <c r="E88" s="7">
        <v>2017.0</v>
      </c>
      <c r="F88" s="11" t="s">
        <v>370</v>
      </c>
      <c r="G88" s="12" t="s">
        <v>40</v>
      </c>
      <c r="H88" s="20">
        <v>0.0</v>
      </c>
      <c r="I88" s="14" t="s">
        <v>39</v>
      </c>
      <c r="J88" s="20">
        <v>26.0</v>
      </c>
      <c r="K88" s="16" t="str">
        <f t="shared" si="1"/>
        <v>One sex</v>
      </c>
      <c r="L88" s="16" t="s">
        <v>40</v>
      </c>
      <c r="M88" s="16" t="s">
        <v>40</v>
      </c>
      <c r="N88" s="16" t="s">
        <v>40</v>
      </c>
      <c r="O88" s="25"/>
      <c r="P88" s="25"/>
      <c r="Q88" s="25"/>
      <c r="R88" s="25"/>
      <c r="S88" s="25"/>
      <c r="T88" s="25"/>
      <c r="AA88" s="20">
        <v>0.0</v>
      </c>
      <c r="AB88" s="20">
        <v>26.0</v>
      </c>
    </row>
    <row r="89">
      <c r="A89" s="7">
        <v>116.0</v>
      </c>
      <c r="B89" s="11" t="s">
        <v>371</v>
      </c>
      <c r="C89" s="11" t="s">
        <v>372</v>
      </c>
      <c r="D89" s="11" t="s">
        <v>373</v>
      </c>
      <c r="E89" s="7">
        <v>2017.0</v>
      </c>
      <c r="F89" s="11" t="s">
        <v>54</v>
      </c>
      <c r="G89" s="12" t="s">
        <v>39</v>
      </c>
      <c r="H89" s="20">
        <v>50.0</v>
      </c>
      <c r="I89" s="14" t="s">
        <v>40</v>
      </c>
      <c r="J89" s="20">
        <v>0.0</v>
      </c>
      <c r="K89" s="16" t="str">
        <f t="shared" si="1"/>
        <v>One sex</v>
      </c>
      <c r="L89" s="16" t="s">
        <v>40</v>
      </c>
      <c r="M89" s="16" t="s">
        <v>40</v>
      </c>
      <c r="N89" s="16" t="s">
        <v>40</v>
      </c>
      <c r="O89" s="25"/>
      <c r="P89" s="25"/>
      <c r="Q89" s="25"/>
      <c r="R89" s="25"/>
      <c r="S89" s="25"/>
      <c r="T89" s="25"/>
      <c r="AA89" s="20">
        <v>50.0</v>
      </c>
      <c r="AB89" s="20">
        <v>0.0</v>
      </c>
    </row>
    <row r="90">
      <c r="A90" s="7">
        <v>117.0</v>
      </c>
      <c r="B90" s="11" t="s">
        <v>374</v>
      </c>
      <c r="C90" s="11" t="s">
        <v>375</v>
      </c>
      <c r="D90" s="11" t="s">
        <v>376</v>
      </c>
      <c r="E90" s="7">
        <v>2017.0</v>
      </c>
      <c r="F90" s="11" t="s">
        <v>377</v>
      </c>
      <c r="G90" s="12" t="s">
        <v>40</v>
      </c>
      <c r="H90" s="20">
        <v>0.0</v>
      </c>
      <c r="I90" s="14" t="s">
        <v>39</v>
      </c>
      <c r="J90" s="20">
        <v>86.0</v>
      </c>
      <c r="K90" s="16" t="str">
        <f t="shared" si="1"/>
        <v>One sex</v>
      </c>
      <c r="L90" s="16" t="s">
        <v>40</v>
      </c>
      <c r="M90" s="16" t="s">
        <v>40</v>
      </c>
      <c r="N90" s="16" t="s">
        <v>40</v>
      </c>
      <c r="O90" s="25"/>
      <c r="P90" s="25"/>
      <c r="Q90" s="25"/>
      <c r="R90" s="25"/>
      <c r="S90" s="25"/>
      <c r="T90" s="25"/>
      <c r="AA90" s="20">
        <v>0.0</v>
      </c>
      <c r="AB90" s="20">
        <v>86.0</v>
      </c>
    </row>
    <row r="91">
      <c r="A91" s="7">
        <v>118.0</v>
      </c>
      <c r="B91" s="11" t="s">
        <v>378</v>
      </c>
      <c r="C91" s="11" t="s">
        <v>379</v>
      </c>
      <c r="D91" s="11" t="s">
        <v>380</v>
      </c>
      <c r="E91" s="7">
        <v>2017.0</v>
      </c>
      <c r="F91" s="11" t="s">
        <v>381</v>
      </c>
      <c r="G91" s="12" t="s">
        <v>40</v>
      </c>
      <c r="H91" s="13"/>
      <c r="I91" s="14" t="s">
        <v>39</v>
      </c>
      <c r="J91" s="13"/>
      <c r="K91" s="16" t="str">
        <f t="shared" si="1"/>
        <v>One sex</v>
      </c>
      <c r="L91" s="16" t="s">
        <v>40</v>
      </c>
      <c r="M91" s="16" t="s">
        <v>40</v>
      </c>
      <c r="N91" s="16" t="s">
        <v>40</v>
      </c>
      <c r="O91" s="25"/>
      <c r="P91" s="25"/>
      <c r="Q91" s="25"/>
      <c r="R91" s="25"/>
      <c r="S91" s="25"/>
      <c r="T91" s="25"/>
      <c r="AA91" s="13"/>
      <c r="AB91" s="13"/>
    </row>
    <row r="92">
      <c r="A92" s="7">
        <v>119.0</v>
      </c>
      <c r="B92" s="11" t="s">
        <v>382</v>
      </c>
      <c r="C92" s="11" t="s">
        <v>383</v>
      </c>
      <c r="D92" s="11" t="s">
        <v>384</v>
      </c>
      <c r="E92" s="7">
        <v>2017.0</v>
      </c>
      <c r="F92" s="11" t="s">
        <v>159</v>
      </c>
      <c r="G92" s="12" t="s">
        <v>39</v>
      </c>
      <c r="H92" s="13"/>
      <c r="I92" s="14" t="s">
        <v>40</v>
      </c>
      <c r="J92" s="20">
        <v>0.0</v>
      </c>
      <c r="K92" s="16" t="str">
        <f t="shared" si="1"/>
        <v>One sex</v>
      </c>
      <c r="L92" s="16" t="s">
        <v>40</v>
      </c>
      <c r="M92" s="16" t="s">
        <v>40</v>
      </c>
      <c r="N92" s="16" t="s">
        <v>40</v>
      </c>
      <c r="O92" s="25"/>
      <c r="P92" s="25"/>
      <c r="Q92" s="25"/>
      <c r="R92" s="25"/>
      <c r="S92" s="25"/>
      <c r="T92" s="25"/>
      <c r="AA92" s="13"/>
      <c r="AB92" s="20">
        <v>0.0</v>
      </c>
    </row>
    <row r="93">
      <c r="A93" s="7">
        <v>120.0</v>
      </c>
      <c r="B93" s="11" t="s">
        <v>385</v>
      </c>
      <c r="C93" s="11" t="s">
        <v>386</v>
      </c>
      <c r="D93" s="11" t="s">
        <v>387</v>
      </c>
      <c r="E93" s="7">
        <v>2017.0</v>
      </c>
      <c r="F93" s="11" t="s">
        <v>159</v>
      </c>
      <c r="G93" s="12" t="s">
        <v>39</v>
      </c>
      <c r="H93" s="13"/>
      <c r="I93" s="14" t="s">
        <v>40</v>
      </c>
      <c r="J93" s="20">
        <v>0.0</v>
      </c>
      <c r="K93" s="16" t="str">
        <f t="shared" si="1"/>
        <v>One sex</v>
      </c>
      <c r="L93" s="16" t="s">
        <v>40</v>
      </c>
      <c r="M93" s="16" t="s">
        <v>40</v>
      </c>
      <c r="N93" s="16" t="s">
        <v>40</v>
      </c>
      <c r="O93" s="25"/>
      <c r="P93" s="25"/>
      <c r="Q93" s="25"/>
      <c r="R93" s="25"/>
      <c r="S93" s="25"/>
      <c r="T93" s="25"/>
      <c r="AA93" s="13"/>
      <c r="AB93" s="20">
        <v>0.0</v>
      </c>
    </row>
    <row r="94">
      <c r="A94" s="7">
        <v>121.0</v>
      </c>
      <c r="B94" s="11" t="s">
        <v>388</v>
      </c>
      <c r="C94" s="11" t="s">
        <v>389</v>
      </c>
      <c r="D94" s="11" t="s">
        <v>390</v>
      </c>
      <c r="E94" s="7">
        <v>2017.0</v>
      </c>
      <c r="F94" s="11" t="s">
        <v>391</v>
      </c>
      <c r="G94" s="12" t="s">
        <v>39</v>
      </c>
      <c r="H94" s="13"/>
      <c r="I94" s="14" t="s">
        <v>40</v>
      </c>
      <c r="J94" s="20">
        <v>0.0</v>
      </c>
      <c r="K94" s="16" t="str">
        <f t="shared" si="1"/>
        <v>One sex</v>
      </c>
      <c r="L94" s="16" t="s">
        <v>40</v>
      </c>
      <c r="M94" s="16" t="s">
        <v>40</v>
      </c>
      <c r="N94" s="16" t="s">
        <v>40</v>
      </c>
      <c r="O94" s="25"/>
      <c r="P94" s="25"/>
      <c r="Q94" s="25"/>
      <c r="R94" s="25"/>
      <c r="S94" s="25"/>
      <c r="T94" s="25"/>
      <c r="AA94" s="13"/>
      <c r="AB94" s="20">
        <v>0.0</v>
      </c>
    </row>
    <row r="95">
      <c r="A95" s="7">
        <v>122.0</v>
      </c>
      <c r="B95" s="11" t="s">
        <v>392</v>
      </c>
      <c r="C95" s="11" t="s">
        <v>393</v>
      </c>
      <c r="D95" s="11" t="s">
        <v>394</v>
      </c>
      <c r="E95" s="7">
        <v>2017.0</v>
      </c>
      <c r="F95" s="11" t="s">
        <v>201</v>
      </c>
      <c r="G95" s="12" t="s">
        <v>39</v>
      </c>
      <c r="H95" s="13"/>
      <c r="I95" s="14" t="s">
        <v>40</v>
      </c>
      <c r="J95" s="20">
        <v>0.0</v>
      </c>
      <c r="K95" s="16" t="str">
        <f t="shared" si="1"/>
        <v>One sex</v>
      </c>
      <c r="L95" s="16" t="s">
        <v>40</v>
      </c>
      <c r="M95" s="16" t="s">
        <v>40</v>
      </c>
      <c r="N95" s="16" t="s">
        <v>40</v>
      </c>
      <c r="O95" s="25"/>
      <c r="P95" s="25"/>
      <c r="Q95" s="25"/>
      <c r="R95" s="25"/>
      <c r="S95" s="25"/>
      <c r="T95" s="25"/>
      <c r="AA95" s="13"/>
      <c r="AB95" s="20">
        <v>0.0</v>
      </c>
    </row>
    <row r="96">
      <c r="A96" s="7">
        <v>123.0</v>
      </c>
      <c r="B96" s="11" t="s">
        <v>395</v>
      </c>
      <c r="C96" s="11" t="s">
        <v>396</v>
      </c>
      <c r="D96" s="11" t="s">
        <v>397</v>
      </c>
      <c r="E96" s="7">
        <v>2017.0</v>
      </c>
      <c r="F96" s="11" t="s">
        <v>398</v>
      </c>
      <c r="G96" s="12" t="s">
        <v>40</v>
      </c>
      <c r="H96" s="13"/>
      <c r="I96" s="14" t="s">
        <v>40</v>
      </c>
      <c r="J96" s="13"/>
      <c r="K96" s="16" t="str">
        <f t="shared" si="1"/>
        <v>One sex</v>
      </c>
      <c r="L96" s="16" t="s">
        <v>40</v>
      </c>
      <c r="M96" s="16" t="s">
        <v>40</v>
      </c>
      <c r="N96" s="16" t="s">
        <v>39</v>
      </c>
      <c r="O96" s="25"/>
      <c r="P96" s="25"/>
      <c r="Q96" s="25"/>
      <c r="R96" s="25"/>
      <c r="S96" s="25"/>
      <c r="T96" s="25"/>
      <c r="AA96" s="13"/>
      <c r="AB96" s="13"/>
    </row>
    <row r="97">
      <c r="A97" s="7">
        <v>124.0</v>
      </c>
      <c r="B97" s="11" t="s">
        <v>399</v>
      </c>
      <c r="C97" s="11" t="s">
        <v>400</v>
      </c>
      <c r="D97" s="11" t="s">
        <v>401</v>
      </c>
      <c r="E97" s="7">
        <v>2017.0</v>
      </c>
      <c r="F97" s="11" t="s">
        <v>402</v>
      </c>
      <c r="G97" s="12" t="s">
        <v>39</v>
      </c>
      <c r="H97" s="13"/>
      <c r="I97" s="14" t="s">
        <v>40</v>
      </c>
      <c r="J97" s="20">
        <v>0.0</v>
      </c>
      <c r="K97" s="16" t="str">
        <f t="shared" si="1"/>
        <v>One sex</v>
      </c>
      <c r="L97" s="16" t="s">
        <v>40</v>
      </c>
      <c r="M97" s="16" t="s">
        <v>40</v>
      </c>
      <c r="N97" s="16" t="s">
        <v>40</v>
      </c>
      <c r="O97" s="25"/>
      <c r="P97" s="25"/>
      <c r="Q97" s="25"/>
      <c r="R97" s="25"/>
      <c r="S97" s="25"/>
      <c r="T97" s="25"/>
      <c r="AA97" s="13"/>
      <c r="AB97" s="20">
        <v>0.0</v>
      </c>
    </row>
    <row r="98">
      <c r="A98" s="7">
        <v>125.0</v>
      </c>
      <c r="B98" s="11" t="s">
        <v>403</v>
      </c>
      <c r="C98" s="11" t="s">
        <v>404</v>
      </c>
      <c r="D98" s="11" t="s">
        <v>405</v>
      </c>
      <c r="E98" s="7">
        <v>2017.0</v>
      </c>
      <c r="F98" s="11" t="s">
        <v>140</v>
      </c>
      <c r="G98" s="12" t="s">
        <v>39</v>
      </c>
      <c r="H98" s="13"/>
      <c r="I98" s="14" t="s">
        <v>40</v>
      </c>
      <c r="J98" s="20">
        <v>0.0</v>
      </c>
      <c r="K98" s="16" t="str">
        <f t="shared" si="1"/>
        <v>One sex</v>
      </c>
      <c r="L98" s="16" t="s">
        <v>40</v>
      </c>
      <c r="M98" s="16" t="s">
        <v>40</v>
      </c>
      <c r="N98" s="16" t="s">
        <v>40</v>
      </c>
      <c r="O98" s="25"/>
      <c r="P98" s="25"/>
      <c r="Q98" s="25"/>
      <c r="R98" s="25"/>
      <c r="S98" s="25"/>
      <c r="T98" s="11" t="s">
        <v>406</v>
      </c>
      <c r="AA98" s="13"/>
      <c r="AB98" s="20">
        <v>0.0</v>
      </c>
    </row>
    <row r="99">
      <c r="A99" s="7">
        <v>126.0</v>
      </c>
      <c r="B99" s="11" t="s">
        <v>407</v>
      </c>
      <c r="C99" s="11" t="s">
        <v>408</v>
      </c>
      <c r="D99" s="11" t="s">
        <v>409</v>
      </c>
      <c r="E99" s="7">
        <v>2017.0</v>
      </c>
      <c r="F99" s="11" t="s">
        <v>354</v>
      </c>
      <c r="G99" s="12" t="s">
        <v>40</v>
      </c>
      <c r="H99" s="20">
        <v>0.0</v>
      </c>
      <c r="I99" s="14" t="s">
        <v>39</v>
      </c>
      <c r="J99" s="20">
        <v>32.0</v>
      </c>
      <c r="K99" s="16" t="str">
        <f t="shared" si="1"/>
        <v>One sex</v>
      </c>
      <c r="L99" s="16" t="s">
        <v>40</v>
      </c>
      <c r="M99" s="16" t="s">
        <v>40</v>
      </c>
      <c r="N99" s="16" t="s">
        <v>40</v>
      </c>
      <c r="O99" s="25"/>
      <c r="P99" s="25"/>
      <c r="Q99" s="25"/>
      <c r="R99" s="25"/>
      <c r="S99" s="25"/>
      <c r="T99" s="11" t="s">
        <v>410</v>
      </c>
      <c r="AA99" s="20">
        <v>0.0</v>
      </c>
      <c r="AB99" s="20">
        <v>32.0</v>
      </c>
    </row>
    <row r="100">
      <c r="A100" s="7">
        <v>127.0</v>
      </c>
      <c r="B100" s="11" t="s">
        <v>411</v>
      </c>
      <c r="C100" s="11" t="s">
        <v>412</v>
      </c>
      <c r="D100" s="11" t="s">
        <v>413</v>
      </c>
      <c r="E100" s="7">
        <v>2017.0</v>
      </c>
      <c r="F100" s="11" t="s">
        <v>54</v>
      </c>
      <c r="G100" s="12" t="s">
        <v>39</v>
      </c>
      <c r="H100" s="20">
        <v>60.0</v>
      </c>
      <c r="I100" s="14" t="s">
        <v>40</v>
      </c>
      <c r="J100" s="20">
        <v>0.0</v>
      </c>
      <c r="K100" s="16" t="str">
        <f t="shared" si="1"/>
        <v>One sex</v>
      </c>
      <c r="L100" s="16" t="s">
        <v>40</v>
      </c>
      <c r="M100" s="16" t="s">
        <v>40</v>
      </c>
      <c r="N100" s="16" t="s">
        <v>40</v>
      </c>
      <c r="O100" s="25"/>
      <c r="P100" s="25"/>
      <c r="Q100" s="25"/>
      <c r="R100" s="25"/>
      <c r="S100" s="25"/>
      <c r="T100" s="25"/>
      <c r="AA100" s="20">
        <v>60.0</v>
      </c>
      <c r="AB100" s="20">
        <v>0.0</v>
      </c>
    </row>
    <row r="101">
      <c r="A101" s="7">
        <v>129.0</v>
      </c>
      <c r="B101" s="11" t="s">
        <v>414</v>
      </c>
      <c r="C101" s="11" t="s">
        <v>415</v>
      </c>
      <c r="D101" s="11" t="s">
        <v>416</v>
      </c>
      <c r="E101" s="7">
        <v>2017.0</v>
      </c>
      <c r="F101" s="11" t="s">
        <v>201</v>
      </c>
      <c r="G101" s="12" t="s">
        <v>39</v>
      </c>
      <c r="H101" s="20">
        <v>57.0</v>
      </c>
      <c r="I101" s="14" t="s">
        <v>40</v>
      </c>
      <c r="J101" s="20">
        <v>0.0</v>
      </c>
      <c r="K101" s="16" t="str">
        <f t="shared" si="1"/>
        <v>One sex</v>
      </c>
      <c r="L101" s="16" t="s">
        <v>40</v>
      </c>
      <c r="M101" s="16" t="s">
        <v>40</v>
      </c>
      <c r="N101" s="16" t="s">
        <v>40</v>
      </c>
      <c r="O101" s="25"/>
      <c r="P101" s="25"/>
      <c r="Q101" s="25"/>
      <c r="R101" s="25"/>
      <c r="S101" s="25"/>
      <c r="T101" s="25"/>
      <c r="AA101" s="20">
        <v>57.0</v>
      </c>
      <c r="AB101" s="20">
        <v>0.0</v>
      </c>
    </row>
    <row r="102">
      <c r="A102" s="7">
        <v>131.0</v>
      </c>
      <c r="B102" s="11" t="s">
        <v>417</v>
      </c>
      <c r="C102" s="11" t="s">
        <v>418</v>
      </c>
      <c r="D102" s="11" t="s">
        <v>419</v>
      </c>
      <c r="E102" s="7">
        <v>2017.0</v>
      </c>
      <c r="F102" s="11" t="s">
        <v>370</v>
      </c>
      <c r="G102" s="12" t="s">
        <v>40</v>
      </c>
      <c r="H102" s="13"/>
      <c r="I102" s="14" t="s">
        <v>40</v>
      </c>
      <c r="J102" s="13"/>
      <c r="K102" s="16" t="str">
        <f t="shared" si="1"/>
        <v>XXXXXXX</v>
      </c>
      <c r="L102" s="16" t="s">
        <v>40</v>
      </c>
      <c r="M102" s="16" t="s">
        <v>39</v>
      </c>
      <c r="N102" s="16" t="s">
        <v>40</v>
      </c>
      <c r="O102" s="11"/>
      <c r="P102" s="25"/>
      <c r="Q102" s="25"/>
      <c r="R102" s="25"/>
      <c r="S102" s="25"/>
      <c r="T102" s="11" t="s">
        <v>420</v>
      </c>
      <c r="AA102" s="13"/>
      <c r="AB102" s="13"/>
    </row>
    <row r="103">
      <c r="A103" s="7">
        <v>132.0</v>
      </c>
      <c r="B103" s="11" t="s">
        <v>421</v>
      </c>
      <c r="C103" s="11" t="s">
        <v>422</v>
      </c>
      <c r="D103" s="11" t="s">
        <v>423</v>
      </c>
      <c r="E103" s="7">
        <v>2017.0</v>
      </c>
      <c r="F103" s="11" t="s">
        <v>424</v>
      </c>
      <c r="G103" s="12" t="s">
        <v>39</v>
      </c>
      <c r="H103" s="13"/>
      <c r="I103" s="14" t="s">
        <v>40</v>
      </c>
      <c r="J103" s="20">
        <v>0.0</v>
      </c>
      <c r="K103" s="16" t="str">
        <f t="shared" si="1"/>
        <v>One sex</v>
      </c>
      <c r="L103" s="16" t="s">
        <v>40</v>
      </c>
      <c r="M103" s="16" t="s">
        <v>40</v>
      </c>
      <c r="N103" s="16" t="s">
        <v>40</v>
      </c>
      <c r="O103" s="25"/>
      <c r="P103" s="25"/>
      <c r="Q103" s="25"/>
      <c r="R103" s="25"/>
      <c r="S103" s="25"/>
      <c r="T103" s="25"/>
      <c r="AA103" s="13"/>
      <c r="AB103" s="20">
        <v>0.0</v>
      </c>
    </row>
    <row r="104">
      <c r="A104" s="7">
        <v>133.0</v>
      </c>
      <c r="B104" s="11" t="s">
        <v>425</v>
      </c>
      <c r="C104" s="11" t="s">
        <v>426</v>
      </c>
      <c r="D104" s="11" t="s">
        <v>427</v>
      </c>
      <c r="E104" s="7">
        <v>2017.0</v>
      </c>
      <c r="F104" s="11" t="s">
        <v>201</v>
      </c>
      <c r="G104" s="12" t="s">
        <v>39</v>
      </c>
      <c r="H104" s="13"/>
      <c r="I104" s="14" t="s">
        <v>40</v>
      </c>
      <c r="J104" s="20">
        <v>0.0</v>
      </c>
      <c r="K104" s="16" t="str">
        <f t="shared" si="1"/>
        <v>One sex</v>
      </c>
      <c r="L104" s="16" t="s">
        <v>40</v>
      </c>
      <c r="M104" s="16" t="s">
        <v>40</v>
      </c>
      <c r="N104" s="16" t="s">
        <v>40</v>
      </c>
      <c r="O104" s="25"/>
      <c r="P104" s="25"/>
      <c r="Q104" s="25"/>
      <c r="R104" s="25"/>
      <c r="S104" s="25"/>
      <c r="T104" s="25"/>
      <c r="AA104" s="13"/>
      <c r="AB104" s="20">
        <v>0.0</v>
      </c>
    </row>
    <row r="105">
      <c r="A105" s="7">
        <v>134.0</v>
      </c>
      <c r="B105" s="11" t="s">
        <v>428</v>
      </c>
      <c r="C105" s="11" t="s">
        <v>429</v>
      </c>
      <c r="D105" s="11" t="s">
        <v>430</v>
      </c>
      <c r="E105" s="7">
        <v>2017.0</v>
      </c>
      <c r="F105" s="11" t="s">
        <v>201</v>
      </c>
      <c r="G105" s="12" t="s">
        <v>40</v>
      </c>
      <c r="H105" s="20">
        <v>20.0</v>
      </c>
      <c r="I105" s="14" t="s">
        <v>40</v>
      </c>
      <c r="J105" s="20">
        <v>20.0</v>
      </c>
      <c r="K105" s="16" t="str">
        <f t="shared" si="1"/>
        <v>One sex</v>
      </c>
      <c r="L105" s="16" t="s">
        <v>40</v>
      </c>
      <c r="M105" s="16" t="s">
        <v>40</v>
      </c>
      <c r="N105" s="16" t="s">
        <v>39</v>
      </c>
      <c r="O105" s="25"/>
      <c r="P105" s="25"/>
      <c r="Q105" s="25"/>
      <c r="R105" s="25"/>
      <c r="S105" s="25"/>
      <c r="T105" s="11" t="s">
        <v>431</v>
      </c>
      <c r="AA105" s="20">
        <v>20.0</v>
      </c>
      <c r="AB105" s="20">
        <v>20.0</v>
      </c>
    </row>
    <row r="106">
      <c r="A106" s="7">
        <v>135.0</v>
      </c>
      <c r="B106" s="11" t="s">
        <v>432</v>
      </c>
      <c r="C106" s="11" t="s">
        <v>433</v>
      </c>
      <c r="D106" s="11" t="s">
        <v>434</v>
      </c>
      <c r="E106" s="7">
        <v>2017.0</v>
      </c>
      <c r="F106" s="11" t="s">
        <v>47</v>
      </c>
      <c r="G106" s="12" t="s">
        <v>39</v>
      </c>
      <c r="H106" s="20">
        <v>45.0</v>
      </c>
      <c r="I106" s="14" t="s">
        <v>40</v>
      </c>
      <c r="J106" s="20">
        <v>0.0</v>
      </c>
      <c r="K106" s="16" t="str">
        <f t="shared" si="1"/>
        <v>One sex</v>
      </c>
      <c r="L106" s="16" t="s">
        <v>40</v>
      </c>
      <c r="M106" s="16" t="s">
        <v>40</v>
      </c>
      <c r="N106" s="16" t="s">
        <v>40</v>
      </c>
      <c r="O106" s="25"/>
      <c r="P106" s="25"/>
      <c r="Q106" s="25"/>
      <c r="R106" s="25"/>
      <c r="S106" s="25"/>
      <c r="T106" s="25"/>
      <c r="AA106" s="20">
        <v>45.0</v>
      </c>
      <c r="AB106" s="20">
        <v>0.0</v>
      </c>
    </row>
    <row r="107">
      <c r="A107" s="7">
        <v>136.0</v>
      </c>
      <c r="B107" s="11" t="s">
        <v>435</v>
      </c>
      <c r="C107" s="11" t="s">
        <v>436</v>
      </c>
      <c r="D107" s="11" t="s">
        <v>437</v>
      </c>
      <c r="E107" s="7">
        <v>2017.0</v>
      </c>
      <c r="F107" s="11" t="s">
        <v>438</v>
      </c>
      <c r="G107" s="12" t="s">
        <v>39</v>
      </c>
      <c r="H107" s="13"/>
      <c r="I107" s="14" t="s">
        <v>40</v>
      </c>
      <c r="J107" s="13"/>
      <c r="K107" s="16" t="str">
        <f t="shared" si="1"/>
        <v>One sex</v>
      </c>
      <c r="L107" s="16" t="s">
        <v>40</v>
      </c>
      <c r="M107" s="16" t="s">
        <v>40</v>
      </c>
      <c r="N107" s="16" t="s">
        <v>40</v>
      </c>
      <c r="O107" s="25"/>
      <c r="P107" s="25"/>
      <c r="Q107" s="25"/>
      <c r="R107" s="25"/>
      <c r="S107" s="25"/>
      <c r="T107" s="11" t="s">
        <v>439</v>
      </c>
      <c r="AA107" s="13"/>
      <c r="AB107" s="13"/>
    </row>
    <row r="108">
      <c r="A108" s="7">
        <v>139.0</v>
      </c>
      <c r="B108" s="11" t="s">
        <v>440</v>
      </c>
      <c r="C108" s="11" t="s">
        <v>441</v>
      </c>
      <c r="D108" s="11" t="s">
        <v>442</v>
      </c>
      <c r="E108" s="7">
        <v>2016.0</v>
      </c>
      <c r="F108" s="11" t="s">
        <v>443</v>
      </c>
      <c r="G108" s="12" t="s">
        <v>39</v>
      </c>
      <c r="H108" s="20">
        <v>35.0</v>
      </c>
      <c r="I108" s="14" t="s">
        <v>40</v>
      </c>
      <c r="J108" s="20">
        <v>0.0</v>
      </c>
      <c r="K108" s="16" t="str">
        <f t="shared" si="1"/>
        <v>One sex</v>
      </c>
      <c r="L108" s="16" t="s">
        <v>40</v>
      </c>
      <c r="M108" s="16" t="s">
        <v>40</v>
      </c>
      <c r="N108" s="16" t="s">
        <v>40</v>
      </c>
      <c r="O108" s="25"/>
      <c r="P108" s="25"/>
      <c r="Q108" s="25"/>
      <c r="R108" s="25"/>
      <c r="S108" s="25"/>
      <c r="T108" s="25"/>
      <c r="AA108" s="20">
        <v>35.0</v>
      </c>
      <c r="AB108" s="20">
        <v>0.0</v>
      </c>
    </row>
    <row r="109">
      <c r="A109" s="7">
        <v>140.0</v>
      </c>
      <c r="B109" s="11" t="s">
        <v>444</v>
      </c>
      <c r="C109" s="11" t="s">
        <v>445</v>
      </c>
      <c r="D109" s="11" t="s">
        <v>446</v>
      </c>
      <c r="E109" s="7">
        <v>2016.0</v>
      </c>
      <c r="F109" s="11" t="s">
        <v>84</v>
      </c>
      <c r="G109" s="12" t="s">
        <v>39</v>
      </c>
      <c r="H109" s="20">
        <v>488.0</v>
      </c>
      <c r="I109" s="14" t="s">
        <v>40</v>
      </c>
      <c r="J109" s="20">
        <v>0.0</v>
      </c>
      <c r="K109" s="16" t="str">
        <f t="shared" si="1"/>
        <v>One sex</v>
      </c>
      <c r="L109" s="16" t="s">
        <v>40</v>
      </c>
      <c r="M109" s="16" t="s">
        <v>40</v>
      </c>
      <c r="N109" s="16" t="s">
        <v>40</v>
      </c>
      <c r="O109" s="25"/>
      <c r="P109" s="25"/>
      <c r="Q109" s="25"/>
      <c r="R109" s="25"/>
      <c r="S109" s="25"/>
      <c r="T109" s="25"/>
      <c r="AA109" s="20">
        <v>488.0</v>
      </c>
      <c r="AB109" s="20">
        <v>0.0</v>
      </c>
    </row>
    <row r="110">
      <c r="A110" s="7">
        <v>141.0</v>
      </c>
      <c r="B110" s="11" t="s">
        <v>447</v>
      </c>
      <c r="C110" s="11" t="s">
        <v>448</v>
      </c>
      <c r="D110" s="11" t="s">
        <v>449</v>
      </c>
      <c r="E110" s="7">
        <v>2016.0</v>
      </c>
      <c r="F110" s="11" t="s">
        <v>140</v>
      </c>
      <c r="G110" s="12" t="s">
        <v>39</v>
      </c>
      <c r="H110" s="20">
        <v>13.0</v>
      </c>
      <c r="I110" s="14" t="s">
        <v>40</v>
      </c>
      <c r="J110" s="20">
        <v>0.0</v>
      </c>
      <c r="K110" s="16" t="str">
        <f t="shared" si="1"/>
        <v>One sex</v>
      </c>
      <c r="L110" s="16" t="s">
        <v>40</v>
      </c>
      <c r="M110" s="16" t="s">
        <v>40</v>
      </c>
      <c r="N110" s="16" t="s">
        <v>40</v>
      </c>
      <c r="O110" s="25"/>
      <c r="P110" s="25"/>
      <c r="Q110" s="25"/>
      <c r="R110" s="25"/>
      <c r="S110" s="25"/>
      <c r="T110" s="11" t="s">
        <v>450</v>
      </c>
      <c r="AA110" s="20">
        <v>13.0</v>
      </c>
      <c r="AB110" s="20">
        <v>0.0</v>
      </c>
    </row>
    <row r="111">
      <c r="A111" s="7">
        <v>143.0</v>
      </c>
      <c r="B111" s="11" t="s">
        <v>451</v>
      </c>
      <c r="C111" s="11" t="s">
        <v>452</v>
      </c>
      <c r="D111" s="11" t="s">
        <v>453</v>
      </c>
      <c r="E111" s="7">
        <v>2016.0</v>
      </c>
      <c r="F111" s="11" t="s">
        <v>47</v>
      </c>
      <c r="G111" s="12" t="s">
        <v>39</v>
      </c>
      <c r="H111" s="20">
        <v>10.0</v>
      </c>
      <c r="I111" s="14" t="s">
        <v>40</v>
      </c>
      <c r="J111" s="20">
        <v>0.0</v>
      </c>
      <c r="K111" s="16" t="str">
        <f t="shared" si="1"/>
        <v>One sex</v>
      </c>
      <c r="L111" s="16" t="s">
        <v>40</v>
      </c>
      <c r="M111" s="16" t="s">
        <v>40</v>
      </c>
      <c r="N111" s="16" t="s">
        <v>40</v>
      </c>
      <c r="O111" s="25"/>
      <c r="P111" s="25"/>
      <c r="Q111" s="25"/>
      <c r="R111" s="25"/>
      <c r="S111" s="25"/>
      <c r="T111" s="25"/>
      <c r="AA111" s="20">
        <v>10.0</v>
      </c>
      <c r="AB111" s="20">
        <v>0.0</v>
      </c>
    </row>
    <row r="112">
      <c r="A112" s="7">
        <v>144.0</v>
      </c>
      <c r="B112" s="11" t="s">
        <v>454</v>
      </c>
      <c r="C112" s="11" t="s">
        <v>455</v>
      </c>
      <c r="D112" s="11" t="s">
        <v>456</v>
      </c>
      <c r="E112" s="7">
        <v>2016.0</v>
      </c>
      <c r="F112" s="11" t="s">
        <v>457</v>
      </c>
      <c r="G112" s="12" t="s">
        <v>40</v>
      </c>
      <c r="H112" s="20">
        <v>0.0</v>
      </c>
      <c r="I112" s="14" t="s">
        <v>39</v>
      </c>
      <c r="J112" s="20">
        <v>60.0</v>
      </c>
      <c r="K112" s="16" t="str">
        <f t="shared" si="1"/>
        <v>One sex</v>
      </c>
      <c r="L112" s="16" t="s">
        <v>40</v>
      </c>
      <c r="M112" s="16" t="s">
        <v>40</v>
      </c>
      <c r="N112" s="16" t="s">
        <v>40</v>
      </c>
      <c r="O112" s="25"/>
      <c r="P112" s="25"/>
      <c r="Q112" s="25"/>
      <c r="R112" s="25"/>
      <c r="S112" s="25"/>
      <c r="T112" s="11" t="s">
        <v>458</v>
      </c>
      <c r="AA112" s="20">
        <v>0.0</v>
      </c>
      <c r="AB112" s="20">
        <v>60.0</v>
      </c>
    </row>
    <row r="113">
      <c r="A113" s="7">
        <v>145.0</v>
      </c>
      <c r="B113" s="11" t="s">
        <v>459</v>
      </c>
      <c r="C113" s="11" t="s">
        <v>460</v>
      </c>
      <c r="D113" s="11" t="s">
        <v>461</v>
      </c>
      <c r="E113" s="7">
        <v>2016.0</v>
      </c>
      <c r="F113" s="11" t="s">
        <v>462</v>
      </c>
      <c r="G113" s="12" t="s">
        <v>39</v>
      </c>
      <c r="H113" s="20">
        <v>16.0</v>
      </c>
      <c r="I113" s="14" t="s">
        <v>40</v>
      </c>
      <c r="J113" s="20">
        <v>0.0</v>
      </c>
      <c r="K113" s="16" t="str">
        <f t="shared" si="1"/>
        <v>One sex</v>
      </c>
      <c r="L113" s="16" t="s">
        <v>40</v>
      </c>
      <c r="M113" s="16" t="s">
        <v>40</v>
      </c>
      <c r="N113" s="16" t="s">
        <v>40</v>
      </c>
      <c r="O113" s="25"/>
      <c r="P113" s="25"/>
      <c r="Q113" s="25"/>
      <c r="R113" s="25"/>
      <c r="S113" s="25"/>
      <c r="T113" s="11" t="s">
        <v>463</v>
      </c>
      <c r="AA113" s="20">
        <v>16.0</v>
      </c>
      <c r="AB113" s="20">
        <v>0.0</v>
      </c>
    </row>
    <row r="114">
      <c r="A114" s="7">
        <v>147.0</v>
      </c>
      <c r="B114" s="11" t="s">
        <v>464</v>
      </c>
      <c r="C114" s="11" t="s">
        <v>465</v>
      </c>
      <c r="D114" s="11" t="s">
        <v>466</v>
      </c>
      <c r="E114" s="7">
        <v>2016.0</v>
      </c>
      <c r="F114" s="11" t="s">
        <v>467</v>
      </c>
      <c r="G114" s="12" t="s">
        <v>39</v>
      </c>
      <c r="H114" s="13"/>
      <c r="I114" s="14" t="s">
        <v>40</v>
      </c>
      <c r="J114" s="20">
        <v>0.0</v>
      </c>
      <c r="K114" s="16" t="str">
        <f t="shared" si="1"/>
        <v>One sex</v>
      </c>
      <c r="L114" s="16" t="s">
        <v>40</v>
      </c>
      <c r="M114" s="16" t="s">
        <v>40</v>
      </c>
      <c r="N114" s="16" t="s">
        <v>40</v>
      </c>
      <c r="O114" s="25"/>
      <c r="P114" s="25"/>
      <c r="Q114" s="25"/>
      <c r="R114" s="25"/>
      <c r="S114" s="25"/>
      <c r="T114" s="11" t="s">
        <v>468</v>
      </c>
      <c r="AA114" s="13"/>
      <c r="AB114" s="20">
        <v>0.0</v>
      </c>
    </row>
    <row r="115">
      <c r="A115" s="7">
        <v>148.0</v>
      </c>
      <c r="B115" s="11" t="s">
        <v>469</v>
      </c>
      <c r="C115" s="11" t="s">
        <v>470</v>
      </c>
      <c r="D115" s="11" t="s">
        <v>471</v>
      </c>
      <c r="E115" s="7">
        <v>2016.0</v>
      </c>
      <c r="F115" s="11" t="s">
        <v>310</v>
      </c>
      <c r="G115" s="12" t="s">
        <v>39</v>
      </c>
      <c r="H115" s="20">
        <v>24.0</v>
      </c>
      <c r="I115" s="14" t="s">
        <v>40</v>
      </c>
      <c r="J115" s="20">
        <v>0.0</v>
      </c>
      <c r="K115" s="16" t="str">
        <f t="shared" si="1"/>
        <v>One sex</v>
      </c>
      <c r="L115" s="16" t="s">
        <v>40</v>
      </c>
      <c r="M115" s="16" t="s">
        <v>40</v>
      </c>
      <c r="N115" s="16" t="s">
        <v>40</v>
      </c>
      <c r="O115" s="25"/>
      <c r="P115" s="25"/>
      <c r="Q115" s="25"/>
      <c r="R115" s="25"/>
      <c r="S115" s="25"/>
      <c r="T115" s="25"/>
      <c r="AA115" s="20">
        <v>24.0</v>
      </c>
      <c r="AB115" s="20">
        <v>0.0</v>
      </c>
    </row>
    <row r="116">
      <c r="A116" s="7">
        <v>150.0</v>
      </c>
      <c r="B116" s="11" t="s">
        <v>472</v>
      </c>
      <c r="C116" s="11" t="s">
        <v>473</v>
      </c>
      <c r="D116" s="11" t="s">
        <v>474</v>
      </c>
      <c r="E116" s="7">
        <v>2016.0</v>
      </c>
      <c r="F116" s="11" t="s">
        <v>84</v>
      </c>
      <c r="G116" s="12" t="s">
        <v>39</v>
      </c>
      <c r="H116" s="20">
        <v>82.0</v>
      </c>
      <c r="I116" s="14" t="s">
        <v>40</v>
      </c>
      <c r="J116" s="20">
        <v>0.0</v>
      </c>
      <c r="K116" s="16" t="str">
        <f t="shared" si="1"/>
        <v>One sex</v>
      </c>
      <c r="L116" s="16" t="s">
        <v>40</v>
      </c>
      <c r="M116" s="16" t="s">
        <v>40</v>
      </c>
      <c r="N116" s="16" t="s">
        <v>40</v>
      </c>
      <c r="O116" s="25"/>
      <c r="P116" s="25"/>
      <c r="Q116" s="25"/>
      <c r="R116" s="25"/>
      <c r="S116" s="25"/>
      <c r="T116" s="11" t="s">
        <v>475</v>
      </c>
      <c r="AA116" s="20">
        <v>82.0</v>
      </c>
      <c r="AB116" s="20">
        <v>0.0</v>
      </c>
    </row>
    <row r="117">
      <c r="A117" s="7">
        <v>154.0</v>
      </c>
      <c r="B117" s="11" t="s">
        <v>476</v>
      </c>
      <c r="C117" s="11" t="s">
        <v>477</v>
      </c>
      <c r="D117" s="11" t="s">
        <v>478</v>
      </c>
      <c r="E117" s="7">
        <v>2016.0</v>
      </c>
      <c r="F117" s="11" t="s">
        <v>173</v>
      </c>
      <c r="G117" s="12" t="s">
        <v>40</v>
      </c>
      <c r="H117" s="20">
        <v>0.0</v>
      </c>
      <c r="I117" s="14" t="s">
        <v>39</v>
      </c>
      <c r="J117" s="20">
        <v>15.0</v>
      </c>
      <c r="K117" s="16" t="str">
        <f t="shared" si="1"/>
        <v>One sex</v>
      </c>
      <c r="L117" s="16" t="s">
        <v>40</v>
      </c>
      <c r="M117" s="16" t="s">
        <v>40</v>
      </c>
      <c r="N117" s="16" t="s">
        <v>40</v>
      </c>
      <c r="O117" s="25"/>
      <c r="P117" s="25"/>
      <c r="Q117" s="25"/>
      <c r="R117" s="25"/>
      <c r="S117" s="25"/>
      <c r="T117" s="11" t="s">
        <v>479</v>
      </c>
      <c r="AA117" s="20">
        <v>0.0</v>
      </c>
      <c r="AB117" s="20">
        <v>15.0</v>
      </c>
    </row>
    <row r="118">
      <c r="A118" s="7">
        <v>155.0</v>
      </c>
      <c r="B118" s="11" t="s">
        <v>480</v>
      </c>
      <c r="C118" s="11" t="s">
        <v>481</v>
      </c>
      <c r="D118" s="11" t="s">
        <v>482</v>
      </c>
      <c r="E118" s="7">
        <v>2016.0</v>
      </c>
      <c r="F118" s="11" t="s">
        <v>173</v>
      </c>
      <c r="G118" s="12" t="s">
        <v>40</v>
      </c>
      <c r="H118" s="20">
        <v>0.0</v>
      </c>
      <c r="I118" s="14" t="s">
        <v>39</v>
      </c>
      <c r="J118" s="20">
        <v>24.0</v>
      </c>
      <c r="K118" s="16" t="str">
        <f t="shared" si="1"/>
        <v>One sex</v>
      </c>
      <c r="L118" s="16" t="s">
        <v>40</v>
      </c>
      <c r="M118" s="16" t="s">
        <v>40</v>
      </c>
      <c r="N118" s="16" t="s">
        <v>40</v>
      </c>
      <c r="O118" s="25"/>
      <c r="P118" s="25"/>
      <c r="Q118" s="25"/>
      <c r="R118" s="25"/>
      <c r="S118" s="25"/>
      <c r="T118" s="11" t="s">
        <v>483</v>
      </c>
      <c r="AA118" s="20">
        <v>0.0</v>
      </c>
      <c r="AB118" s="20">
        <v>24.0</v>
      </c>
    </row>
    <row r="119">
      <c r="A119" s="7">
        <v>158.0</v>
      </c>
      <c r="B119" s="11" t="s">
        <v>484</v>
      </c>
      <c r="C119" s="11" t="s">
        <v>485</v>
      </c>
      <c r="D119" s="11" t="s">
        <v>486</v>
      </c>
      <c r="E119" s="7">
        <v>2016.0</v>
      </c>
      <c r="F119" s="11" t="s">
        <v>73</v>
      </c>
      <c r="G119" s="12" t="s">
        <v>39</v>
      </c>
      <c r="H119" s="20">
        <v>2.0</v>
      </c>
      <c r="I119" s="14" t="s">
        <v>40</v>
      </c>
      <c r="J119" s="20">
        <v>0.0</v>
      </c>
      <c r="K119" s="16" t="str">
        <f t="shared" si="1"/>
        <v>One sex</v>
      </c>
      <c r="L119" s="16" t="s">
        <v>40</v>
      </c>
      <c r="M119" s="16" t="s">
        <v>40</v>
      </c>
      <c r="N119" s="16" t="s">
        <v>40</v>
      </c>
      <c r="O119" s="25"/>
      <c r="P119" s="25"/>
      <c r="Q119" s="25"/>
      <c r="R119" s="25"/>
      <c r="S119" s="25"/>
      <c r="T119" s="25"/>
      <c r="AA119" s="20">
        <v>2.0</v>
      </c>
      <c r="AB119" s="20">
        <v>0.0</v>
      </c>
    </row>
    <row r="120">
      <c r="A120" s="7">
        <v>159.0</v>
      </c>
      <c r="B120" s="11" t="s">
        <v>487</v>
      </c>
      <c r="C120" s="11" t="s">
        <v>488</v>
      </c>
      <c r="D120" s="11" t="s">
        <v>489</v>
      </c>
      <c r="E120" s="7">
        <v>2016.0</v>
      </c>
      <c r="F120" s="11" t="s">
        <v>490</v>
      </c>
      <c r="G120" s="12" t="s">
        <v>40</v>
      </c>
      <c r="H120" s="20">
        <v>0.0</v>
      </c>
      <c r="I120" s="14" t="s">
        <v>39</v>
      </c>
      <c r="J120" s="13"/>
      <c r="K120" s="16" t="str">
        <f t="shared" si="1"/>
        <v>One sex</v>
      </c>
      <c r="L120" s="16" t="s">
        <v>40</v>
      </c>
      <c r="M120" s="16" t="s">
        <v>40</v>
      </c>
      <c r="N120" s="16" t="s">
        <v>40</v>
      </c>
      <c r="O120" s="25"/>
      <c r="P120" s="25"/>
      <c r="Q120" s="25"/>
      <c r="R120" s="25"/>
      <c r="S120" s="25"/>
      <c r="T120" s="25"/>
      <c r="AA120" s="20">
        <v>0.0</v>
      </c>
      <c r="AB120" s="13"/>
    </row>
    <row r="121">
      <c r="A121" s="7">
        <v>161.0</v>
      </c>
      <c r="B121" s="11" t="s">
        <v>491</v>
      </c>
      <c r="C121" s="11" t="s">
        <v>492</v>
      </c>
      <c r="D121" s="11" t="s">
        <v>493</v>
      </c>
      <c r="E121" s="7">
        <v>2016.0</v>
      </c>
      <c r="F121" s="11" t="s">
        <v>47</v>
      </c>
      <c r="G121" s="12" t="s">
        <v>39</v>
      </c>
      <c r="H121" s="20">
        <v>105.0</v>
      </c>
      <c r="I121" s="14" t="s">
        <v>40</v>
      </c>
      <c r="J121" s="20">
        <v>0.0</v>
      </c>
      <c r="K121" s="16" t="str">
        <f t="shared" si="1"/>
        <v>One sex</v>
      </c>
      <c r="L121" s="16" t="s">
        <v>40</v>
      </c>
      <c r="M121" s="16" t="s">
        <v>40</v>
      </c>
      <c r="N121" s="16" t="s">
        <v>40</v>
      </c>
      <c r="O121" s="25"/>
      <c r="P121" s="25"/>
      <c r="Q121" s="25"/>
      <c r="R121" s="25"/>
      <c r="S121" s="25"/>
      <c r="T121" s="25"/>
      <c r="AA121" s="20">
        <v>105.0</v>
      </c>
      <c r="AB121" s="20">
        <v>0.0</v>
      </c>
    </row>
    <row r="122">
      <c r="A122" s="7">
        <v>162.0</v>
      </c>
      <c r="B122" s="11" t="s">
        <v>494</v>
      </c>
      <c r="C122" s="11" t="s">
        <v>495</v>
      </c>
      <c r="D122" s="11" t="s">
        <v>496</v>
      </c>
      <c r="E122" s="7">
        <v>2016.0</v>
      </c>
      <c r="F122" s="11" t="s">
        <v>497</v>
      </c>
      <c r="G122" s="12" t="s">
        <v>39</v>
      </c>
      <c r="H122" s="30"/>
      <c r="I122" s="14" t="s">
        <v>40</v>
      </c>
      <c r="J122" s="24">
        <v>0.0</v>
      </c>
      <c r="K122" s="16" t="str">
        <f t="shared" si="1"/>
        <v>One sex</v>
      </c>
      <c r="L122" s="16" t="s">
        <v>40</v>
      </c>
      <c r="M122" s="16" t="s">
        <v>40</v>
      </c>
      <c r="N122" s="16" t="s">
        <v>40</v>
      </c>
      <c r="O122" s="25"/>
      <c r="P122" s="25"/>
      <c r="Q122" s="25"/>
      <c r="R122" s="25"/>
      <c r="S122" s="25"/>
      <c r="T122" s="11" t="s">
        <v>498</v>
      </c>
      <c r="AA122" s="30"/>
      <c r="AB122" s="24">
        <v>0.0</v>
      </c>
    </row>
    <row r="123">
      <c r="A123" s="7">
        <v>163.0</v>
      </c>
      <c r="B123" s="11" t="s">
        <v>499</v>
      </c>
      <c r="C123" s="11" t="s">
        <v>500</v>
      </c>
      <c r="D123" s="11" t="s">
        <v>501</v>
      </c>
      <c r="E123" s="7">
        <v>2016.0</v>
      </c>
      <c r="F123" s="11" t="s">
        <v>502</v>
      </c>
      <c r="G123" s="12" t="s">
        <v>40</v>
      </c>
      <c r="H123" s="13"/>
      <c r="I123" s="14" t="s">
        <v>40</v>
      </c>
      <c r="J123" s="13"/>
      <c r="K123" s="16" t="str">
        <f t="shared" si="1"/>
        <v>XXXXXXX</v>
      </c>
      <c r="L123" s="16" t="s">
        <v>40</v>
      </c>
      <c r="M123" s="16" t="s">
        <v>39</v>
      </c>
      <c r="N123" s="16" t="s">
        <v>40</v>
      </c>
      <c r="O123" s="11"/>
      <c r="P123" s="25"/>
      <c r="Q123" s="25"/>
      <c r="R123" s="25"/>
      <c r="S123" s="25"/>
      <c r="T123" s="11" t="s">
        <v>503</v>
      </c>
      <c r="AA123" s="13"/>
      <c r="AB123" s="13"/>
    </row>
    <row r="124">
      <c r="A124" s="7">
        <v>164.0</v>
      </c>
      <c r="B124" s="11" t="s">
        <v>504</v>
      </c>
      <c r="C124" s="11" t="s">
        <v>505</v>
      </c>
      <c r="D124" s="11" t="s">
        <v>506</v>
      </c>
      <c r="E124" s="7">
        <v>2016.0</v>
      </c>
      <c r="F124" s="11" t="s">
        <v>310</v>
      </c>
      <c r="G124" s="12" t="s">
        <v>39</v>
      </c>
      <c r="H124" s="13"/>
      <c r="I124" s="14" t="s">
        <v>40</v>
      </c>
      <c r="J124" s="13"/>
      <c r="K124" s="16" t="str">
        <f t="shared" si="1"/>
        <v>One sex</v>
      </c>
      <c r="L124" s="16" t="s">
        <v>40</v>
      </c>
      <c r="M124" s="16" t="s">
        <v>40</v>
      </c>
      <c r="N124" s="16" t="s">
        <v>40</v>
      </c>
      <c r="O124" s="25"/>
      <c r="P124" s="25"/>
      <c r="Q124" s="25"/>
      <c r="R124" s="25"/>
      <c r="S124" s="25"/>
      <c r="T124" s="11" t="s">
        <v>507</v>
      </c>
      <c r="AA124" s="13"/>
      <c r="AB124" s="13"/>
    </row>
    <row r="125">
      <c r="A125" s="7">
        <v>165.0</v>
      </c>
      <c r="B125" s="11" t="s">
        <v>508</v>
      </c>
      <c r="C125" s="11" t="s">
        <v>509</v>
      </c>
      <c r="D125" s="11" t="s">
        <v>510</v>
      </c>
      <c r="E125" s="7">
        <v>2016.0</v>
      </c>
      <c r="F125" s="11" t="s">
        <v>47</v>
      </c>
      <c r="G125" s="12" t="s">
        <v>40</v>
      </c>
      <c r="H125" s="20">
        <v>93.0</v>
      </c>
      <c r="I125" s="14" t="s">
        <v>40</v>
      </c>
      <c r="J125" s="20">
        <v>110.0</v>
      </c>
      <c r="K125" s="16" t="str">
        <f t="shared" si="1"/>
        <v>XXXXXXX</v>
      </c>
      <c r="L125" s="16" t="s">
        <v>40</v>
      </c>
      <c r="M125" s="16" t="s">
        <v>39</v>
      </c>
      <c r="N125" s="16" t="s">
        <v>40</v>
      </c>
      <c r="O125" s="11"/>
      <c r="P125" s="25"/>
      <c r="Q125" s="25"/>
      <c r="R125" s="25"/>
      <c r="S125" s="25"/>
      <c r="T125" s="11" t="s">
        <v>511</v>
      </c>
      <c r="AA125" s="20">
        <v>93.0</v>
      </c>
      <c r="AB125" s="20">
        <v>110.0</v>
      </c>
    </row>
    <row r="126">
      <c r="A126" s="7">
        <v>166.0</v>
      </c>
      <c r="B126" s="11" t="s">
        <v>512</v>
      </c>
      <c r="C126" s="11" t="s">
        <v>513</v>
      </c>
      <c r="D126" s="11" t="s">
        <v>514</v>
      </c>
      <c r="E126" s="7">
        <v>2016.0</v>
      </c>
      <c r="F126" s="11" t="s">
        <v>515</v>
      </c>
      <c r="G126" s="12" t="s">
        <v>40</v>
      </c>
      <c r="H126" s="13"/>
      <c r="I126" s="14" t="s">
        <v>40</v>
      </c>
      <c r="J126" s="13"/>
      <c r="K126" s="16" t="str">
        <f t="shared" si="1"/>
        <v>XXXXXXX</v>
      </c>
      <c r="L126" s="16" t="s">
        <v>39</v>
      </c>
      <c r="M126" s="16" t="s">
        <v>40</v>
      </c>
      <c r="N126" s="16" t="s">
        <v>40</v>
      </c>
      <c r="O126" s="11"/>
      <c r="P126" s="25"/>
      <c r="Q126" s="25"/>
      <c r="R126" s="25"/>
      <c r="S126" s="25"/>
      <c r="T126" s="11" t="s">
        <v>516</v>
      </c>
      <c r="AA126" s="13"/>
      <c r="AB126" s="13"/>
      <c r="AC126" s="20">
        <v>136.0</v>
      </c>
    </row>
    <row r="127">
      <c r="A127" s="7">
        <v>167.0</v>
      </c>
      <c r="B127" s="11" t="s">
        <v>517</v>
      </c>
      <c r="C127" s="11" t="s">
        <v>518</v>
      </c>
      <c r="D127" s="11" t="s">
        <v>519</v>
      </c>
      <c r="E127" s="7">
        <v>2016.0</v>
      </c>
      <c r="F127" s="11" t="s">
        <v>520</v>
      </c>
      <c r="G127" s="12" t="s">
        <v>40</v>
      </c>
      <c r="H127" s="20">
        <v>0.0</v>
      </c>
      <c r="I127" s="14" t="s">
        <v>39</v>
      </c>
      <c r="J127" s="13"/>
      <c r="K127" s="16" t="str">
        <f t="shared" si="1"/>
        <v>One sex</v>
      </c>
      <c r="L127" s="16" t="s">
        <v>40</v>
      </c>
      <c r="M127" s="16" t="s">
        <v>40</v>
      </c>
      <c r="N127" s="16" t="s">
        <v>40</v>
      </c>
      <c r="O127" s="25"/>
      <c r="P127" s="25"/>
      <c r="Q127" s="25"/>
      <c r="R127" s="25"/>
      <c r="S127" s="25"/>
      <c r="T127" s="11" t="s">
        <v>516</v>
      </c>
      <c r="AA127" s="20">
        <v>0.0</v>
      </c>
      <c r="AB127" s="13"/>
    </row>
    <row r="128">
      <c r="A128" s="7">
        <v>169.0</v>
      </c>
      <c r="B128" s="11" t="s">
        <v>521</v>
      </c>
      <c r="C128" s="11" t="s">
        <v>522</v>
      </c>
      <c r="D128" s="11" t="s">
        <v>523</v>
      </c>
      <c r="E128" s="7">
        <v>2016.0</v>
      </c>
      <c r="F128" s="11" t="s">
        <v>47</v>
      </c>
      <c r="G128" s="12" t="s">
        <v>39</v>
      </c>
      <c r="H128" s="13"/>
      <c r="I128" s="14" t="s">
        <v>40</v>
      </c>
      <c r="J128" s="20">
        <v>22.0</v>
      </c>
      <c r="K128" s="16" t="str">
        <f t="shared" si="1"/>
        <v>One sex</v>
      </c>
      <c r="L128" s="16" t="s">
        <v>40</v>
      </c>
      <c r="M128" s="16" t="s">
        <v>40</v>
      </c>
      <c r="N128" s="16" t="s">
        <v>40</v>
      </c>
      <c r="O128" s="25"/>
      <c r="P128" s="25"/>
      <c r="Q128" s="25"/>
      <c r="R128" s="25"/>
      <c r="S128" s="25"/>
      <c r="T128" s="11" t="s">
        <v>516</v>
      </c>
      <c r="AA128" s="13"/>
      <c r="AB128" s="20">
        <v>22.0</v>
      </c>
    </row>
    <row r="129">
      <c r="A129" s="7">
        <v>170.0</v>
      </c>
      <c r="B129" s="11" t="s">
        <v>524</v>
      </c>
      <c r="C129" s="11" t="s">
        <v>525</v>
      </c>
      <c r="D129" s="11" t="s">
        <v>526</v>
      </c>
      <c r="E129" s="7">
        <v>2016.0</v>
      </c>
      <c r="F129" s="11" t="s">
        <v>209</v>
      </c>
      <c r="G129" s="12" t="s">
        <v>39</v>
      </c>
      <c r="H129" s="20">
        <v>30.0</v>
      </c>
      <c r="I129" s="14" t="s">
        <v>40</v>
      </c>
      <c r="J129" s="20">
        <v>0.0</v>
      </c>
      <c r="K129" s="16" t="str">
        <f t="shared" si="1"/>
        <v>One sex</v>
      </c>
      <c r="L129" s="16" t="s">
        <v>40</v>
      </c>
      <c r="M129" s="16" t="s">
        <v>40</v>
      </c>
      <c r="N129" s="16" t="s">
        <v>40</v>
      </c>
      <c r="O129" s="25"/>
      <c r="P129" s="25"/>
      <c r="Q129" s="25"/>
      <c r="R129" s="25"/>
      <c r="S129" s="25"/>
      <c r="T129" s="25"/>
      <c r="AA129" s="20">
        <v>30.0</v>
      </c>
      <c r="AB129" s="20">
        <v>0.0</v>
      </c>
    </row>
    <row r="130">
      <c r="A130" s="7">
        <v>172.0</v>
      </c>
      <c r="B130" s="11" t="s">
        <v>527</v>
      </c>
      <c r="C130" s="11" t="s">
        <v>528</v>
      </c>
      <c r="D130" s="11" t="s">
        <v>529</v>
      </c>
      <c r="E130" s="7">
        <v>2016.0</v>
      </c>
      <c r="F130" s="11" t="s">
        <v>84</v>
      </c>
      <c r="G130" s="12" t="s">
        <v>39</v>
      </c>
      <c r="H130" s="20">
        <v>30.0</v>
      </c>
      <c r="I130" s="14" t="s">
        <v>40</v>
      </c>
      <c r="J130" s="20">
        <v>0.0</v>
      </c>
      <c r="K130" s="16" t="str">
        <f t="shared" si="1"/>
        <v>One sex</v>
      </c>
      <c r="L130" s="16" t="s">
        <v>40</v>
      </c>
      <c r="M130" s="16" t="s">
        <v>40</v>
      </c>
      <c r="N130" s="16" t="s">
        <v>40</v>
      </c>
      <c r="O130" s="25"/>
      <c r="P130" s="25"/>
      <c r="Q130" s="25"/>
      <c r="R130" s="25"/>
      <c r="S130" s="25"/>
      <c r="T130" s="11" t="s">
        <v>530</v>
      </c>
      <c r="AA130" s="20">
        <v>30.0</v>
      </c>
      <c r="AB130" s="20">
        <v>0.0</v>
      </c>
    </row>
    <row r="131">
      <c r="A131" s="7">
        <v>174.0</v>
      </c>
      <c r="B131" s="11" t="s">
        <v>531</v>
      </c>
      <c r="C131" s="11" t="s">
        <v>532</v>
      </c>
      <c r="D131" s="11" t="s">
        <v>533</v>
      </c>
      <c r="E131" s="7">
        <v>2016.0</v>
      </c>
      <c r="F131" s="11" t="s">
        <v>534</v>
      </c>
      <c r="G131" s="12" t="s">
        <v>39</v>
      </c>
      <c r="H131" s="20">
        <v>84.0</v>
      </c>
      <c r="I131" s="14" t="s">
        <v>40</v>
      </c>
      <c r="J131" s="20">
        <v>0.0</v>
      </c>
      <c r="K131" s="16" t="str">
        <f t="shared" si="1"/>
        <v>One sex</v>
      </c>
      <c r="L131" s="16" t="s">
        <v>40</v>
      </c>
      <c r="M131" s="16" t="s">
        <v>40</v>
      </c>
      <c r="N131" s="16" t="s">
        <v>40</v>
      </c>
      <c r="O131" s="25"/>
      <c r="P131" s="25"/>
      <c r="Q131" s="25"/>
      <c r="R131" s="25"/>
      <c r="S131" s="25"/>
      <c r="T131" s="25"/>
      <c r="AA131" s="20">
        <v>84.0</v>
      </c>
      <c r="AB131" s="20">
        <v>0.0</v>
      </c>
    </row>
    <row r="132">
      <c r="A132" s="7">
        <v>175.0</v>
      </c>
      <c r="B132" s="11" t="s">
        <v>535</v>
      </c>
      <c r="C132" s="11" t="s">
        <v>536</v>
      </c>
      <c r="D132" s="11" t="s">
        <v>537</v>
      </c>
      <c r="E132" s="7">
        <v>2016.0</v>
      </c>
      <c r="F132" s="11" t="s">
        <v>538</v>
      </c>
      <c r="G132" s="12" t="s">
        <v>40</v>
      </c>
      <c r="H132" s="13"/>
      <c r="I132" s="14" t="s">
        <v>40</v>
      </c>
      <c r="J132" s="13"/>
      <c r="K132" s="16" t="str">
        <f t="shared" si="1"/>
        <v>One sex</v>
      </c>
      <c r="L132" s="16" t="s">
        <v>40</v>
      </c>
      <c r="M132" s="16" t="s">
        <v>40</v>
      </c>
      <c r="N132" s="16" t="s">
        <v>39</v>
      </c>
      <c r="O132" s="25"/>
      <c r="P132" s="25"/>
      <c r="Q132" s="25"/>
      <c r="R132" s="25"/>
      <c r="S132" s="25"/>
      <c r="T132" s="11" t="s">
        <v>539</v>
      </c>
      <c r="AA132" s="13"/>
      <c r="AB132" s="13"/>
      <c r="AC132" s="20">
        <v>40.0</v>
      </c>
    </row>
    <row r="133">
      <c r="A133" s="7">
        <v>176.0</v>
      </c>
      <c r="B133" s="11" t="s">
        <v>540</v>
      </c>
      <c r="C133" s="11" t="s">
        <v>541</v>
      </c>
      <c r="D133" s="11" t="s">
        <v>542</v>
      </c>
      <c r="E133" s="7">
        <v>2016.0</v>
      </c>
      <c r="F133" s="11" t="s">
        <v>534</v>
      </c>
      <c r="G133" s="12" t="s">
        <v>40</v>
      </c>
      <c r="H133" s="20">
        <v>0.0</v>
      </c>
      <c r="I133" s="14" t="s">
        <v>39</v>
      </c>
      <c r="J133" s="13"/>
      <c r="K133" s="16" t="str">
        <f t="shared" si="1"/>
        <v>One sex</v>
      </c>
      <c r="L133" s="16" t="s">
        <v>40</v>
      </c>
      <c r="M133" s="16" t="s">
        <v>40</v>
      </c>
      <c r="N133" s="16" t="s">
        <v>40</v>
      </c>
      <c r="O133" s="25"/>
      <c r="P133" s="25"/>
      <c r="Q133" s="25"/>
      <c r="R133" s="25"/>
      <c r="S133" s="25"/>
      <c r="T133" s="25"/>
      <c r="AA133" s="20">
        <v>0.0</v>
      </c>
      <c r="AB133" s="13"/>
    </row>
    <row r="134">
      <c r="A134" s="7">
        <v>177.0</v>
      </c>
      <c r="B134" s="11" t="s">
        <v>543</v>
      </c>
      <c r="C134" s="11" t="s">
        <v>544</v>
      </c>
      <c r="D134" s="11" t="s">
        <v>545</v>
      </c>
      <c r="E134" s="7">
        <v>2016.0</v>
      </c>
      <c r="F134" s="11" t="s">
        <v>47</v>
      </c>
      <c r="G134" s="12" t="s">
        <v>40</v>
      </c>
      <c r="H134" s="13"/>
      <c r="I134" s="14" t="s">
        <v>40</v>
      </c>
      <c r="J134" s="13"/>
      <c r="K134" s="16" t="str">
        <f t="shared" si="1"/>
        <v>One sex</v>
      </c>
      <c r="L134" s="16" t="s">
        <v>40</v>
      </c>
      <c r="M134" s="16" t="s">
        <v>40</v>
      </c>
      <c r="N134" s="16" t="s">
        <v>39</v>
      </c>
      <c r="O134" s="25"/>
      <c r="P134" s="25"/>
      <c r="Q134" s="25"/>
      <c r="R134" s="25"/>
      <c r="S134" s="25"/>
      <c r="T134" s="11" t="s">
        <v>546</v>
      </c>
      <c r="AA134" s="13"/>
      <c r="AB134" s="13"/>
    </row>
    <row r="135">
      <c r="A135" s="7">
        <v>178.0</v>
      </c>
      <c r="B135" s="11" t="s">
        <v>547</v>
      </c>
      <c r="C135" s="11" t="s">
        <v>548</v>
      </c>
      <c r="D135" s="11" t="s">
        <v>549</v>
      </c>
      <c r="E135" s="7">
        <v>2016.0</v>
      </c>
      <c r="F135" s="11" t="s">
        <v>370</v>
      </c>
      <c r="G135" s="12" t="s">
        <v>40</v>
      </c>
      <c r="H135" s="20">
        <v>0.0</v>
      </c>
      <c r="I135" s="14" t="s">
        <v>39</v>
      </c>
      <c r="J135" s="20">
        <v>21.0</v>
      </c>
      <c r="K135" s="16" t="str">
        <f t="shared" si="1"/>
        <v>One sex</v>
      </c>
      <c r="L135" s="16" t="s">
        <v>40</v>
      </c>
      <c r="M135" s="16" t="s">
        <v>40</v>
      </c>
      <c r="N135" s="16" t="s">
        <v>40</v>
      </c>
      <c r="O135" s="25"/>
      <c r="P135" s="25"/>
      <c r="Q135" s="25"/>
      <c r="R135" s="25"/>
      <c r="S135" s="25"/>
      <c r="T135" s="25"/>
      <c r="AA135" s="20">
        <v>0.0</v>
      </c>
      <c r="AB135" s="20">
        <v>21.0</v>
      </c>
    </row>
    <row r="136">
      <c r="A136" s="7">
        <v>179.0</v>
      </c>
      <c r="B136" s="11" t="s">
        <v>550</v>
      </c>
      <c r="C136" s="11" t="s">
        <v>551</v>
      </c>
      <c r="D136" s="11" t="s">
        <v>552</v>
      </c>
      <c r="E136" s="7">
        <v>2016.0</v>
      </c>
      <c r="F136" s="11" t="s">
        <v>84</v>
      </c>
      <c r="G136" s="12" t="s">
        <v>39</v>
      </c>
      <c r="H136" s="20">
        <v>30.0</v>
      </c>
      <c r="I136" s="14" t="s">
        <v>40</v>
      </c>
      <c r="J136" s="20">
        <v>0.0</v>
      </c>
      <c r="K136" s="16" t="str">
        <f t="shared" si="1"/>
        <v>One sex</v>
      </c>
      <c r="L136" s="16" t="s">
        <v>40</v>
      </c>
      <c r="M136" s="16" t="s">
        <v>40</v>
      </c>
      <c r="N136" s="16" t="s">
        <v>40</v>
      </c>
      <c r="O136" s="25"/>
      <c r="P136" s="25"/>
      <c r="Q136" s="25"/>
      <c r="R136" s="25"/>
      <c r="S136" s="25"/>
      <c r="T136" s="11" t="s">
        <v>553</v>
      </c>
      <c r="AA136" s="20">
        <v>30.0</v>
      </c>
      <c r="AB136" s="20">
        <v>0.0</v>
      </c>
    </row>
    <row r="137">
      <c r="A137" s="7">
        <v>180.0</v>
      </c>
      <c r="B137" s="11" t="s">
        <v>554</v>
      </c>
      <c r="C137" s="11" t="s">
        <v>555</v>
      </c>
      <c r="D137" s="11" t="s">
        <v>556</v>
      </c>
      <c r="E137" s="7">
        <v>2016.0</v>
      </c>
      <c r="F137" s="11" t="s">
        <v>557</v>
      </c>
      <c r="G137" s="12" t="s">
        <v>40</v>
      </c>
      <c r="H137" s="20">
        <v>55.0</v>
      </c>
      <c r="I137" s="14" t="s">
        <v>40</v>
      </c>
      <c r="J137" s="20">
        <v>71.0</v>
      </c>
      <c r="K137" s="16" t="str">
        <f t="shared" si="1"/>
        <v>XXXXXXX</v>
      </c>
      <c r="L137" s="16" t="s">
        <v>40</v>
      </c>
      <c r="M137" s="16" t="s">
        <v>39</v>
      </c>
      <c r="N137" s="16" t="s">
        <v>40</v>
      </c>
      <c r="O137" s="11"/>
      <c r="P137" s="25"/>
      <c r="Q137" s="25"/>
      <c r="R137" s="25"/>
      <c r="S137" s="25"/>
      <c r="T137" s="25"/>
      <c r="AA137" s="20">
        <v>55.0</v>
      </c>
      <c r="AB137" s="20">
        <v>71.0</v>
      </c>
    </row>
    <row r="138">
      <c r="A138" s="7">
        <v>181.0</v>
      </c>
      <c r="B138" s="11" t="s">
        <v>558</v>
      </c>
      <c r="C138" s="11" t="s">
        <v>559</v>
      </c>
      <c r="D138" s="11" t="s">
        <v>560</v>
      </c>
      <c r="E138" s="7">
        <v>2016.0</v>
      </c>
      <c r="F138" s="11" t="s">
        <v>140</v>
      </c>
      <c r="G138" s="12" t="s">
        <v>39</v>
      </c>
      <c r="H138" s="20">
        <v>24.0</v>
      </c>
      <c r="I138" s="14" t="s">
        <v>40</v>
      </c>
      <c r="J138" s="20">
        <v>0.0</v>
      </c>
      <c r="K138" s="16" t="str">
        <f t="shared" si="1"/>
        <v>One sex</v>
      </c>
      <c r="L138" s="16" t="s">
        <v>40</v>
      </c>
      <c r="M138" s="16" t="s">
        <v>40</v>
      </c>
      <c r="N138" s="16" t="s">
        <v>40</v>
      </c>
      <c r="O138" s="25"/>
      <c r="P138" s="25"/>
      <c r="Q138" s="25"/>
      <c r="R138" s="25"/>
      <c r="S138" s="25"/>
      <c r="T138" s="25"/>
      <c r="AA138" s="20">
        <v>24.0</v>
      </c>
      <c r="AB138" s="20">
        <v>0.0</v>
      </c>
    </row>
    <row r="139">
      <c r="A139" s="7">
        <v>183.0</v>
      </c>
      <c r="B139" s="11" t="s">
        <v>561</v>
      </c>
      <c r="C139" s="11" t="s">
        <v>562</v>
      </c>
      <c r="D139" s="11" t="s">
        <v>563</v>
      </c>
      <c r="E139" s="7">
        <v>2016.0</v>
      </c>
      <c r="F139" s="11" t="s">
        <v>84</v>
      </c>
      <c r="G139" s="12" t="s">
        <v>39</v>
      </c>
      <c r="H139" s="20">
        <v>120.0</v>
      </c>
      <c r="I139" s="14" t="s">
        <v>40</v>
      </c>
      <c r="J139" s="20">
        <v>0.0</v>
      </c>
      <c r="K139" s="16" t="str">
        <f t="shared" si="1"/>
        <v>One sex</v>
      </c>
      <c r="L139" s="16" t="s">
        <v>40</v>
      </c>
      <c r="M139" s="16" t="s">
        <v>40</v>
      </c>
      <c r="N139" s="16" t="s">
        <v>40</v>
      </c>
      <c r="O139" s="25"/>
      <c r="P139" s="25"/>
      <c r="Q139" s="25"/>
      <c r="R139" s="25"/>
      <c r="S139" s="25"/>
      <c r="T139" s="25"/>
      <c r="AA139" s="20">
        <v>120.0</v>
      </c>
      <c r="AB139" s="20">
        <v>0.0</v>
      </c>
    </row>
    <row r="140">
      <c r="A140" s="7">
        <v>184.0</v>
      </c>
      <c r="B140" s="11" t="s">
        <v>564</v>
      </c>
      <c r="C140" s="11" t="s">
        <v>565</v>
      </c>
      <c r="D140" s="11" t="s">
        <v>566</v>
      </c>
      <c r="E140" s="7">
        <v>2016.0</v>
      </c>
      <c r="F140" s="11" t="s">
        <v>47</v>
      </c>
      <c r="G140" s="12" t="s">
        <v>39</v>
      </c>
      <c r="H140" s="20">
        <v>50.0</v>
      </c>
      <c r="I140" s="14" t="s">
        <v>40</v>
      </c>
      <c r="J140" s="20">
        <v>0.0</v>
      </c>
      <c r="K140" s="16" t="str">
        <f t="shared" si="1"/>
        <v>One sex</v>
      </c>
      <c r="L140" s="16" t="s">
        <v>40</v>
      </c>
      <c r="M140" s="16" t="s">
        <v>40</v>
      </c>
      <c r="N140" s="16" t="s">
        <v>40</v>
      </c>
      <c r="O140" s="25"/>
      <c r="P140" s="25"/>
      <c r="Q140" s="25"/>
      <c r="R140" s="25"/>
      <c r="S140" s="25"/>
      <c r="T140" s="25"/>
      <c r="AA140" s="20">
        <v>50.0</v>
      </c>
      <c r="AB140" s="20">
        <v>0.0</v>
      </c>
    </row>
    <row r="141">
      <c r="A141" s="7">
        <v>185.0</v>
      </c>
      <c r="B141" s="11" t="s">
        <v>567</v>
      </c>
      <c r="C141" s="11" t="s">
        <v>568</v>
      </c>
      <c r="D141" s="11" t="s">
        <v>569</v>
      </c>
      <c r="E141" s="7">
        <v>2016.0</v>
      </c>
      <c r="F141" s="11" t="s">
        <v>84</v>
      </c>
      <c r="G141" s="12" t="s">
        <v>40</v>
      </c>
      <c r="H141" s="13"/>
      <c r="I141" s="14" t="s">
        <v>40</v>
      </c>
      <c r="J141" s="13"/>
      <c r="K141" s="16" t="str">
        <f t="shared" si="1"/>
        <v>One sex</v>
      </c>
      <c r="L141" s="16" t="s">
        <v>40</v>
      </c>
      <c r="M141" s="16" t="s">
        <v>40</v>
      </c>
      <c r="N141" s="16" t="s">
        <v>39</v>
      </c>
      <c r="O141" s="25"/>
      <c r="P141" s="25"/>
      <c r="Q141" s="25"/>
      <c r="R141" s="25"/>
      <c r="S141" s="25"/>
      <c r="T141" s="11" t="s">
        <v>570</v>
      </c>
      <c r="AA141" s="13"/>
      <c r="AB141" s="13"/>
      <c r="AC141" s="20">
        <v>17.0</v>
      </c>
    </row>
    <row r="142">
      <c r="A142" s="7">
        <v>187.0</v>
      </c>
      <c r="B142" s="11" t="s">
        <v>571</v>
      </c>
      <c r="C142" s="11" t="s">
        <v>572</v>
      </c>
      <c r="D142" s="11" t="s">
        <v>573</v>
      </c>
      <c r="E142" s="7">
        <v>2016.0</v>
      </c>
      <c r="F142" s="11" t="s">
        <v>84</v>
      </c>
      <c r="G142" s="12" t="s">
        <v>39</v>
      </c>
      <c r="H142" s="20">
        <v>3.0</v>
      </c>
      <c r="I142" s="14" t="s">
        <v>40</v>
      </c>
      <c r="J142" s="20">
        <v>0.0</v>
      </c>
      <c r="K142" s="16" t="str">
        <f t="shared" si="1"/>
        <v>One sex</v>
      </c>
      <c r="L142" s="16" t="s">
        <v>40</v>
      </c>
      <c r="M142" s="16" t="s">
        <v>40</v>
      </c>
      <c r="N142" s="16" t="s">
        <v>40</v>
      </c>
      <c r="O142" s="25"/>
      <c r="P142" s="25"/>
      <c r="Q142" s="25"/>
      <c r="R142" s="25"/>
      <c r="S142" s="25"/>
      <c r="T142" s="11" t="s">
        <v>574</v>
      </c>
      <c r="AA142" s="20">
        <v>3.0</v>
      </c>
      <c r="AB142" s="20">
        <v>0.0</v>
      </c>
    </row>
    <row r="143">
      <c r="A143" s="7">
        <v>188.0</v>
      </c>
      <c r="B143" s="11" t="s">
        <v>575</v>
      </c>
      <c r="C143" s="11" t="s">
        <v>576</v>
      </c>
      <c r="D143" s="11" t="s">
        <v>577</v>
      </c>
      <c r="E143" s="7">
        <v>2016.0</v>
      </c>
      <c r="F143" s="11" t="s">
        <v>140</v>
      </c>
      <c r="G143" s="12" t="s">
        <v>40</v>
      </c>
      <c r="H143" s="13"/>
      <c r="I143" s="14" t="s">
        <v>40</v>
      </c>
      <c r="J143" s="13"/>
      <c r="K143" s="16" t="str">
        <f t="shared" si="1"/>
        <v>One sex</v>
      </c>
      <c r="L143" s="16" t="s">
        <v>40</v>
      </c>
      <c r="M143" s="16" t="s">
        <v>40</v>
      </c>
      <c r="N143" s="16" t="s">
        <v>39</v>
      </c>
      <c r="O143" s="25"/>
      <c r="P143" s="25"/>
      <c r="Q143" s="25"/>
      <c r="R143" s="25"/>
      <c r="S143" s="25"/>
      <c r="T143" s="11" t="s">
        <v>578</v>
      </c>
      <c r="AA143" s="13"/>
      <c r="AB143" s="13"/>
      <c r="AC143" s="20">
        <v>25.0</v>
      </c>
    </row>
    <row r="144">
      <c r="A144" s="7">
        <v>189.0</v>
      </c>
      <c r="B144" s="11" t="s">
        <v>579</v>
      </c>
      <c r="C144" s="11" t="s">
        <v>580</v>
      </c>
      <c r="D144" s="11" t="s">
        <v>581</v>
      </c>
      <c r="E144" s="7">
        <v>2016.0</v>
      </c>
      <c r="F144" s="11" t="s">
        <v>582</v>
      </c>
      <c r="G144" s="12" t="s">
        <v>40</v>
      </c>
      <c r="H144" s="20">
        <v>0.0</v>
      </c>
      <c r="I144" s="14" t="s">
        <v>39</v>
      </c>
      <c r="J144" s="13"/>
      <c r="K144" s="16" t="str">
        <f t="shared" si="1"/>
        <v>One sex</v>
      </c>
      <c r="L144" s="16" t="s">
        <v>40</v>
      </c>
      <c r="M144" s="16" t="s">
        <v>40</v>
      </c>
      <c r="N144" s="16" t="s">
        <v>40</v>
      </c>
      <c r="O144" s="25"/>
      <c r="P144" s="25"/>
      <c r="Q144" s="25"/>
      <c r="R144" s="25"/>
      <c r="S144" s="25"/>
      <c r="T144" s="11" t="s">
        <v>583</v>
      </c>
      <c r="AA144" s="20">
        <v>0.0</v>
      </c>
      <c r="AB144" s="13"/>
    </row>
    <row r="145">
      <c r="A145" s="7">
        <v>192.0</v>
      </c>
      <c r="B145" s="11" t="s">
        <v>584</v>
      </c>
      <c r="C145" s="11" t="s">
        <v>585</v>
      </c>
      <c r="D145" s="11" t="s">
        <v>586</v>
      </c>
      <c r="E145" s="7">
        <v>2016.0</v>
      </c>
      <c r="F145" s="11" t="s">
        <v>201</v>
      </c>
      <c r="G145" s="12" t="s">
        <v>39</v>
      </c>
      <c r="H145" s="20">
        <v>49.0</v>
      </c>
      <c r="I145" s="14" t="s">
        <v>40</v>
      </c>
      <c r="J145" s="20">
        <v>0.0</v>
      </c>
      <c r="K145" s="16" t="str">
        <f t="shared" si="1"/>
        <v>One sex</v>
      </c>
      <c r="L145" s="16" t="s">
        <v>40</v>
      </c>
      <c r="M145" s="16" t="s">
        <v>40</v>
      </c>
      <c r="N145" s="16" t="s">
        <v>40</v>
      </c>
      <c r="O145" s="25"/>
      <c r="P145" s="25"/>
      <c r="Q145" s="25"/>
      <c r="R145" s="25"/>
      <c r="S145" s="25"/>
      <c r="T145" s="25"/>
      <c r="AA145" s="20">
        <v>49.0</v>
      </c>
      <c r="AB145" s="20">
        <v>0.0</v>
      </c>
    </row>
    <row r="146">
      <c r="A146" s="7">
        <v>193.0</v>
      </c>
      <c r="B146" s="11" t="s">
        <v>587</v>
      </c>
      <c r="C146" s="11" t="s">
        <v>588</v>
      </c>
      <c r="D146" s="11" t="s">
        <v>589</v>
      </c>
      <c r="E146" s="7">
        <v>2016.0</v>
      </c>
      <c r="F146" s="11" t="s">
        <v>590</v>
      </c>
      <c r="G146" s="12" t="s">
        <v>40</v>
      </c>
      <c r="H146" s="13"/>
      <c r="I146" s="14" t="s">
        <v>40</v>
      </c>
      <c r="J146" s="13"/>
      <c r="K146" s="16" t="str">
        <f t="shared" si="1"/>
        <v>XXXXXXX</v>
      </c>
      <c r="L146" s="16" t="s">
        <v>39</v>
      </c>
      <c r="M146" s="16" t="s">
        <v>40</v>
      </c>
      <c r="N146" s="16" t="s">
        <v>40</v>
      </c>
      <c r="O146" s="11"/>
      <c r="P146" s="11"/>
      <c r="Q146" s="11"/>
      <c r="R146" s="25"/>
      <c r="S146" s="25"/>
      <c r="T146" s="25"/>
      <c r="AA146" s="13"/>
      <c r="AB146" s="13"/>
    </row>
    <row r="147">
      <c r="A147" s="7">
        <v>194.0</v>
      </c>
      <c r="B147" s="11" t="s">
        <v>591</v>
      </c>
      <c r="C147" s="11" t="s">
        <v>592</v>
      </c>
      <c r="D147" s="11" t="s">
        <v>593</v>
      </c>
      <c r="E147" s="7">
        <v>2016.0</v>
      </c>
      <c r="F147" s="11" t="s">
        <v>310</v>
      </c>
      <c r="G147" s="12" t="s">
        <v>39</v>
      </c>
      <c r="H147" s="20">
        <v>40.0</v>
      </c>
      <c r="I147" s="14" t="s">
        <v>40</v>
      </c>
      <c r="J147" s="20">
        <v>0.0</v>
      </c>
      <c r="K147" s="16" t="str">
        <f t="shared" si="1"/>
        <v>One sex</v>
      </c>
      <c r="L147" s="16" t="s">
        <v>40</v>
      </c>
      <c r="M147" s="16" t="s">
        <v>40</v>
      </c>
      <c r="N147" s="16" t="s">
        <v>40</v>
      </c>
      <c r="O147" s="25"/>
      <c r="P147" s="25"/>
      <c r="Q147" s="25"/>
      <c r="R147" s="25"/>
      <c r="S147" s="25"/>
      <c r="T147" s="25"/>
      <c r="AA147" s="20">
        <v>40.0</v>
      </c>
      <c r="AB147" s="20">
        <v>0.0</v>
      </c>
    </row>
    <row r="148">
      <c r="A148" s="7">
        <v>196.0</v>
      </c>
      <c r="B148" s="11" t="s">
        <v>594</v>
      </c>
      <c r="C148" s="11" t="s">
        <v>595</v>
      </c>
      <c r="D148" s="11" t="s">
        <v>596</v>
      </c>
      <c r="E148" s="7">
        <v>2016.0</v>
      </c>
      <c r="F148" s="11" t="s">
        <v>201</v>
      </c>
      <c r="G148" s="12" t="s">
        <v>40</v>
      </c>
      <c r="H148" s="13"/>
      <c r="I148" s="14" t="s">
        <v>39</v>
      </c>
      <c r="J148" s="20">
        <v>0.0</v>
      </c>
      <c r="K148" s="16" t="str">
        <f t="shared" si="1"/>
        <v>One sex</v>
      </c>
      <c r="L148" s="16" t="s">
        <v>40</v>
      </c>
      <c r="M148" s="16" t="s">
        <v>40</v>
      </c>
      <c r="N148" s="16" t="s">
        <v>40</v>
      </c>
      <c r="O148" s="25"/>
      <c r="P148" s="25"/>
      <c r="Q148" s="25"/>
      <c r="R148" s="25"/>
      <c r="S148" s="25"/>
      <c r="T148" s="11" t="s">
        <v>597</v>
      </c>
      <c r="AA148" s="13"/>
      <c r="AB148" s="20">
        <v>0.0</v>
      </c>
    </row>
    <row r="149">
      <c r="A149" s="7">
        <v>197.0</v>
      </c>
      <c r="B149" s="11" t="s">
        <v>598</v>
      </c>
      <c r="C149" s="11" t="s">
        <v>599</v>
      </c>
      <c r="D149" s="11" t="s">
        <v>600</v>
      </c>
      <c r="E149" s="7">
        <v>2016.0</v>
      </c>
      <c r="F149" s="11" t="s">
        <v>173</v>
      </c>
      <c r="G149" s="12" t="s">
        <v>40</v>
      </c>
      <c r="H149" s="20">
        <v>0.0</v>
      </c>
      <c r="I149" s="14" t="s">
        <v>39</v>
      </c>
      <c r="J149" s="20">
        <v>40.0</v>
      </c>
      <c r="K149" s="16" t="str">
        <f t="shared" si="1"/>
        <v>One sex</v>
      </c>
      <c r="L149" s="16" t="s">
        <v>40</v>
      </c>
      <c r="M149" s="16" t="s">
        <v>40</v>
      </c>
      <c r="N149" s="16" t="s">
        <v>40</v>
      </c>
      <c r="O149" s="25"/>
      <c r="P149" s="25"/>
      <c r="Q149" s="25"/>
      <c r="R149" s="25"/>
      <c r="S149" s="25"/>
      <c r="T149" s="25"/>
      <c r="AA149" s="20">
        <v>0.0</v>
      </c>
      <c r="AB149" s="20">
        <v>40.0</v>
      </c>
    </row>
    <row r="150">
      <c r="A150" s="7">
        <v>198.0</v>
      </c>
      <c r="B150" s="11" t="s">
        <v>601</v>
      </c>
      <c r="C150" s="11" t="s">
        <v>602</v>
      </c>
      <c r="D150" s="11" t="s">
        <v>603</v>
      </c>
      <c r="E150" s="7">
        <v>2016.0</v>
      </c>
      <c r="F150" s="11" t="s">
        <v>140</v>
      </c>
      <c r="G150" s="12" t="s">
        <v>40</v>
      </c>
      <c r="H150" s="13"/>
      <c r="I150" s="14" t="s">
        <v>40</v>
      </c>
      <c r="J150" s="31"/>
      <c r="K150" s="16" t="str">
        <f t="shared" si="1"/>
        <v>XXXXXXX</v>
      </c>
      <c r="L150" s="16" t="s">
        <v>40</v>
      </c>
      <c r="M150" s="16" t="s">
        <v>39</v>
      </c>
      <c r="N150" s="16" t="s">
        <v>40</v>
      </c>
      <c r="O150" s="11"/>
      <c r="P150" s="25"/>
      <c r="Q150" s="25"/>
      <c r="R150" s="25"/>
      <c r="S150" s="25"/>
      <c r="T150" s="11" t="s">
        <v>604</v>
      </c>
      <c r="AA150" s="13"/>
      <c r="AB150" s="31"/>
      <c r="AC150" s="20">
        <v>24.0</v>
      </c>
    </row>
    <row r="151">
      <c r="A151" s="7">
        <v>199.0</v>
      </c>
      <c r="B151" s="11" t="s">
        <v>605</v>
      </c>
      <c r="C151" s="11" t="s">
        <v>606</v>
      </c>
      <c r="D151" s="11" t="s">
        <v>607</v>
      </c>
      <c r="E151" s="7">
        <v>2016.0</v>
      </c>
      <c r="F151" s="11" t="s">
        <v>201</v>
      </c>
      <c r="G151" s="12" t="s">
        <v>39</v>
      </c>
      <c r="H151" s="13"/>
      <c r="I151" s="14" t="s">
        <v>40</v>
      </c>
      <c r="J151" s="20">
        <v>0.0</v>
      </c>
      <c r="K151" s="16" t="str">
        <f t="shared" si="1"/>
        <v>One sex</v>
      </c>
      <c r="L151" s="16" t="s">
        <v>40</v>
      </c>
      <c r="M151" s="16" t="s">
        <v>40</v>
      </c>
      <c r="N151" s="16" t="s">
        <v>40</v>
      </c>
      <c r="O151" s="25"/>
      <c r="P151" s="25"/>
      <c r="Q151" s="25"/>
      <c r="R151" s="25"/>
      <c r="S151" s="25"/>
      <c r="T151" s="25"/>
      <c r="AA151" s="13"/>
      <c r="AB151" s="20">
        <v>0.0</v>
      </c>
    </row>
    <row r="152">
      <c r="A152" s="7">
        <v>200.0</v>
      </c>
      <c r="B152" s="11" t="s">
        <v>608</v>
      </c>
      <c r="C152" s="11" t="s">
        <v>609</v>
      </c>
      <c r="D152" s="11" t="s">
        <v>610</v>
      </c>
      <c r="E152" s="7">
        <v>2016.0</v>
      </c>
      <c r="F152" s="11" t="s">
        <v>611</v>
      </c>
      <c r="G152" s="12" t="s">
        <v>39</v>
      </c>
      <c r="H152" s="20">
        <v>3.0</v>
      </c>
      <c r="I152" s="14" t="s">
        <v>40</v>
      </c>
      <c r="J152" s="20">
        <v>0.0</v>
      </c>
      <c r="K152" s="16" t="str">
        <f t="shared" si="1"/>
        <v>One sex</v>
      </c>
      <c r="L152" s="16" t="s">
        <v>40</v>
      </c>
      <c r="M152" s="16" t="s">
        <v>40</v>
      </c>
      <c r="N152" s="16" t="s">
        <v>40</v>
      </c>
      <c r="O152" s="25"/>
      <c r="P152" s="25"/>
      <c r="Q152" s="25"/>
      <c r="R152" s="25"/>
      <c r="S152" s="25"/>
      <c r="T152" s="25"/>
      <c r="AA152" s="20">
        <v>3.0</v>
      </c>
      <c r="AB152" s="20">
        <v>0.0</v>
      </c>
    </row>
    <row r="153">
      <c r="A153" s="7">
        <v>201.0</v>
      </c>
      <c r="B153" s="11" t="s">
        <v>612</v>
      </c>
      <c r="C153" s="11" t="s">
        <v>613</v>
      </c>
      <c r="D153" s="11" t="s">
        <v>614</v>
      </c>
      <c r="E153" s="7">
        <v>2016.0</v>
      </c>
      <c r="F153" s="11" t="s">
        <v>47</v>
      </c>
      <c r="G153" s="12" t="s">
        <v>39</v>
      </c>
      <c r="H153" s="13"/>
      <c r="I153" s="14" t="s">
        <v>40</v>
      </c>
      <c r="J153" s="13"/>
      <c r="K153" s="16" t="str">
        <f t="shared" si="1"/>
        <v>One sex</v>
      </c>
      <c r="L153" s="16" t="s">
        <v>40</v>
      </c>
      <c r="M153" s="16" t="s">
        <v>40</v>
      </c>
      <c r="N153" s="16" t="s">
        <v>40</v>
      </c>
      <c r="O153" s="25"/>
      <c r="P153" s="25"/>
      <c r="Q153" s="25"/>
      <c r="R153" s="25"/>
      <c r="S153" s="25"/>
      <c r="T153" s="25"/>
      <c r="AA153" s="13"/>
      <c r="AB153" s="13"/>
    </row>
    <row r="154">
      <c r="A154" s="7">
        <v>202.0</v>
      </c>
      <c r="B154" s="11" t="s">
        <v>615</v>
      </c>
      <c r="C154" s="11" t="s">
        <v>616</v>
      </c>
      <c r="D154" s="11" t="s">
        <v>617</v>
      </c>
      <c r="E154" s="7">
        <v>2016.0</v>
      </c>
      <c r="F154" s="11" t="s">
        <v>84</v>
      </c>
      <c r="G154" s="12" t="s">
        <v>39</v>
      </c>
      <c r="H154" s="20">
        <v>16.0</v>
      </c>
      <c r="I154" s="14" t="s">
        <v>40</v>
      </c>
      <c r="J154" s="20">
        <v>0.0</v>
      </c>
      <c r="K154" s="16" t="str">
        <f t="shared" si="1"/>
        <v>One sex</v>
      </c>
      <c r="L154" s="16" t="s">
        <v>40</v>
      </c>
      <c r="M154" s="16" t="s">
        <v>40</v>
      </c>
      <c r="N154" s="16" t="s">
        <v>40</v>
      </c>
      <c r="O154" s="25"/>
      <c r="P154" s="25"/>
      <c r="Q154" s="25"/>
      <c r="R154" s="25"/>
      <c r="S154" s="25"/>
      <c r="T154" s="11" t="s">
        <v>618</v>
      </c>
      <c r="AA154" s="20">
        <v>16.0</v>
      </c>
      <c r="AB154" s="20">
        <v>0.0</v>
      </c>
    </row>
    <row r="155">
      <c r="A155" s="7">
        <v>203.0</v>
      </c>
      <c r="B155" s="11" t="s">
        <v>619</v>
      </c>
      <c r="C155" s="11" t="s">
        <v>620</v>
      </c>
      <c r="D155" s="11" t="s">
        <v>621</v>
      </c>
      <c r="E155" s="7">
        <v>2016.0</v>
      </c>
      <c r="F155" s="9" t="s">
        <v>31</v>
      </c>
      <c r="G155" s="9" t="s">
        <v>31</v>
      </c>
      <c r="H155" s="9" t="s">
        <v>31</v>
      </c>
      <c r="I155" s="9" t="s">
        <v>31</v>
      </c>
      <c r="J155" s="9" t="s">
        <v>31</v>
      </c>
      <c r="K155" s="16" t="str">
        <f t="shared" si="1"/>
        <v>XXXXXXX</v>
      </c>
      <c r="L155" s="9" t="s">
        <v>31</v>
      </c>
      <c r="M155" s="9" t="s">
        <v>31</v>
      </c>
      <c r="N155" s="9" t="s">
        <v>31</v>
      </c>
      <c r="O155" s="9" t="s">
        <v>31</v>
      </c>
      <c r="P155" s="9" t="s">
        <v>31</v>
      </c>
      <c r="Q155" s="9" t="s">
        <v>31</v>
      </c>
      <c r="R155" s="9" t="s">
        <v>31</v>
      </c>
      <c r="S155" s="9" t="s">
        <v>31</v>
      </c>
      <c r="T155" s="9" t="s">
        <v>31</v>
      </c>
      <c r="U155" s="9" t="s">
        <v>31</v>
      </c>
      <c r="V155" s="9" t="s">
        <v>31</v>
      </c>
      <c r="W155" s="9" t="s">
        <v>31</v>
      </c>
      <c r="X155" s="9" t="s">
        <v>31</v>
      </c>
      <c r="Y155" s="9" t="s">
        <v>31</v>
      </c>
      <c r="Z155" s="9" t="s">
        <v>31</v>
      </c>
      <c r="AA155" s="9" t="s">
        <v>31</v>
      </c>
      <c r="AB155" s="9" t="s">
        <v>31</v>
      </c>
      <c r="AC155" s="9" t="s">
        <v>31</v>
      </c>
    </row>
    <row r="156">
      <c r="A156" s="7">
        <v>204.0</v>
      </c>
      <c r="B156" s="11" t="s">
        <v>622</v>
      </c>
      <c r="C156" s="11" t="s">
        <v>623</v>
      </c>
      <c r="D156" s="11" t="s">
        <v>624</v>
      </c>
      <c r="E156" s="7">
        <v>2016.0</v>
      </c>
      <c r="F156" s="11" t="s">
        <v>84</v>
      </c>
      <c r="G156" s="12" t="s">
        <v>40</v>
      </c>
      <c r="H156" s="13"/>
      <c r="I156" s="14" t="s">
        <v>40</v>
      </c>
      <c r="J156" s="13"/>
      <c r="K156" s="16" t="str">
        <f t="shared" si="1"/>
        <v>One sex</v>
      </c>
      <c r="L156" s="16" t="s">
        <v>40</v>
      </c>
      <c r="M156" s="16" t="s">
        <v>40</v>
      </c>
      <c r="N156" s="16" t="s">
        <v>39</v>
      </c>
      <c r="O156" s="25"/>
      <c r="P156" s="25"/>
      <c r="Q156" s="25"/>
      <c r="R156" s="25"/>
      <c r="S156" s="25"/>
      <c r="T156" s="11" t="s">
        <v>625</v>
      </c>
      <c r="AA156" s="13"/>
      <c r="AB156" s="13"/>
      <c r="AC156" s="20">
        <v>12.0</v>
      </c>
    </row>
    <row r="157">
      <c r="A157" s="7">
        <v>205.0</v>
      </c>
      <c r="B157" s="11" t="s">
        <v>626</v>
      </c>
      <c r="C157" s="11" t="s">
        <v>627</v>
      </c>
      <c r="D157" s="11" t="s">
        <v>628</v>
      </c>
      <c r="E157" s="7">
        <v>2016.0</v>
      </c>
      <c r="F157" s="11" t="s">
        <v>201</v>
      </c>
      <c r="G157" s="12" t="s">
        <v>39</v>
      </c>
      <c r="H157" s="20">
        <v>49.0</v>
      </c>
      <c r="I157" s="14" t="s">
        <v>40</v>
      </c>
      <c r="J157" s="20">
        <v>0.0</v>
      </c>
      <c r="K157" s="16" t="str">
        <f t="shared" si="1"/>
        <v>One sex</v>
      </c>
      <c r="L157" s="16" t="s">
        <v>40</v>
      </c>
      <c r="M157" s="16" t="s">
        <v>40</v>
      </c>
      <c r="N157" s="16" t="s">
        <v>40</v>
      </c>
      <c r="O157" s="25"/>
      <c r="P157" s="25"/>
      <c r="Q157" s="25"/>
      <c r="R157" s="25"/>
      <c r="S157" s="25"/>
      <c r="T157" s="25"/>
      <c r="AA157" s="20">
        <v>49.0</v>
      </c>
      <c r="AB157" s="20">
        <v>0.0</v>
      </c>
    </row>
    <row r="158">
      <c r="A158" s="7">
        <v>206.0</v>
      </c>
      <c r="B158" s="11" t="s">
        <v>629</v>
      </c>
      <c r="C158" s="11" t="s">
        <v>630</v>
      </c>
      <c r="D158" s="11" t="s">
        <v>631</v>
      </c>
      <c r="E158" s="7">
        <v>2016.0</v>
      </c>
      <c r="F158" s="11" t="s">
        <v>47</v>
      </c>
      <c r="G158" s="12" t="s">
        <v>39</v>
      </c>
      <c r="H158" s="20">
        <v>17.0</v>
      </c>
      <c r="I158" s="14" t="s">
        <v>40</v>
      </c>
      <c r="J158" s="20">
        <v>0.0</v>
      </c>
      <c r="K158" s="16" t="str">
        <f t="shared" si="1"/>
        <v>One sex</v>
      </c>
      <c r="L158" s="16" t="s">
        <v>40</v>
      </c>
      <c r="M158" s="16" t="s">
        <v>40</v>
      </c>
      <c r="N158" s="16" t="s">
        <v>40</v>
      </c>
      <c r="O158" s="25"/>
      <c r="P158" s="25"/>
      <c r="Q158" s="25"/>
      <c r="R158" s="25"/>
      <c r="S158" s="25"/>
      <c r="T158" s="25"/>
      <c r="AA158" s="20">
        <v>17.0</v>
      </c>
      <c r="AB158" s="20">
        <v>0.0</v>
      </c>
    </row>
    <row r="159">
      <c r="A159" s="7">
        <v>207.0</v>
      </c>
      <c r="B159" s="11" t="s">
        <v>632</v>
      </c>
      <c r="C159" s="11" t="s">
        <v>633</v>
      </c>
      <c r="D159" s="11" t="s">
        <v>634</v>
      </c>
      <c r="E159" s="7">
        <v>2016.0</v>
      </c>
      <c r="F159" s="11" t="s">
        <v>84</v>
      </c>
      <c r="G159" s="12" t="s">
        <v>39</v>
      </c>
      <c r="H159" s="13"/>
      <c r="I159" s="14" t="s">
        <v>40</v>
      </c>
      <c r="J159" s="20">
        <v>0.0</v>
      </c>
      <c r="K159" s="16" t="str">
        <f t="shared" si="1"/>
        <v>One sex</v>
      </c>
      <c r="L159" s="16" t="s">
        <v>40</v>
      </c>
      <c r="M159" s="16" t="s">
        <v>40</v>
      </c>
      <c r="N159" s="16" t="s">
        <v>40</v>
      </c>
      <c r="O159" s="25"/>
      <c r="P159" s="25"/>
      <c r="Q159" s="25"/>
      <c r="R159" s="25"/>
      <c r="S159" s="25"/>
      <c r="T159" s="25"/>
      <c r="AA159" s="13"/>
      <c r="AB159" s="20">
        <v>0.0</v>
      </c>
    </row>
    <row r="160">
      <c r="A160" s="7">
        <v>208.0</v>
      </c>
      <c r="B160" s="11" t="s">
        <v>635</v>
      </c>
      <c r="C160" s="11" t="s">
        <v>636</v>
      </c>
      <c r="D160" s="11" t="s">
        <v>637</v>
      </c>
      <c r="E160" s="7">
        <v>2016.0</v>
      </c>
      <c r="F160" s="11" t="s">
        <v>47</v>
      </c>
      <c r="G160" s="12" t="s">
        <v>39</v>
      </c>
      <c r="H160" s="20">
        <v>16.0</v>
      </c>
      <c r="I160" s="14" t="s">
        <v>40</v>
      </c>
      <c r="J160" s="20">
        <v>0.0</v>
      </c>
      <c r="K160" s="16" t="str">
        <f t="shared" si="1"/>
        <v>One sex</v>
      </c>
      <c r="L160" s="16" t="s">
        <v>40</v>
      </c>
      <c r="M160" s="16" t="s">
        <v>40</v>
      </c>
      <c r="N160" s="16" t="s">
        <v>40</v>
      </c>
      <c r="O160" s="25"/>
      <c r="P160" s="25"/>
      <c r="Q160" s="25"/>
      <c r="R160" s="25"/>
      <c r="S160" s="25"/>
      <c r="T160" s="11" t="s">
        <v>638</v>
      </c>
      <c r="AA160" s="20">
        <v>16.0</v>
      </c>
      <c r="AB160" s="20">
        <v>0.0</v>
      </c>
    </row>
    <row r="161">
      <c r="A161" s="7">
        <v>209.0</v>
      </c>
      <c r="B161" s="11" t="s">
        <v>639</v>
      </c>
      <c r="C161" s="11" t="s">
        <v>640</v>
      </c>
      <c r="D161" s="11" t="s">
        <v>641</v>
      </c>
      <c r="E161" s="7">
        <v>2016.0</v>
      </c>
      <c r="F161" s="11" t="s">
        <v>84</v>
      </c>
      <c r="G161" s="12" t="s">
        <v>39</v>
      </c>
      <c r="H161" s="13"/>
      <c r="I161" s="14" t="s">
        <v>40</v>
      </c>
      <c r="J161" s="20">
        <v>0.0</v>
      </c>
      <c r="K161" s="16" t="str">
        <f t="shared" si="1"/>
        <v>One sex</v>
      </c>
      <c r="L161" s="16" t="s">
        <v>40</v>
      </c>
      <c r="M161" s="16" t="s">
        <v>40</v>
      </c>
      <c r="N161" s="16" t="s">
        <v>40</v>
      </c>
      <c r="O161" s="25"/>
      <c r="P161" s="25"/>
      <c r="Q161" s="25"/>
      <c r="R161" s="25"/>
      <c r="S161" s="25"/>
      <c r="T161" s="11" t="s">
        <v>642</v>
      </c>
      <c r="AA161" s="13"/>
      <c r="AB161" s="20">
        <v>0.0</v>
      </c>
    </row>
    <row r="162">
      <c r="A162" s="7">
        <v>210.0</v>
      </c>
      <c r="B162" s="11" t="s">
        <v>643</v>
      </c>
      <c r="C162" s="11" t="s">
        <v>644</v>
      </c>
      <c r="D162" s="11" t="s">
        <v>645</v>
      </c>
      <c r="E162" s="7">
        <v>2016.0</v>
      </c>
      <c r="F162" s="11" t="s">
        <v>47</v>
      </c>
      <c r="G162" s="12" t="s">
        <v>39</v>
      </c>
      <c r="H162" s="20">
        <v>64.0</v>
      </c>
      <c r="I162" s="14" t="s">
        <v>40</v>
      </c>
      <c r="J162" s="20">
        <v>0.0</v>
      </c>
      <c r="K162" s="16" t="str">
        <f t="shared" si="1"/>
        <v>One sex</v>
      </c>
      <c r="L162" s="16" t="s">
        <v>40</v>
      </c>
      <c r="M162" s="16" t="s">
        <v>40</v>
      </c>
      <c r="N162" s="16" t="s">
        <v>40</v>
      </c>
      <c r="O162" s="25"/>
      <c r="P162" s="25"/>
      <c r="Q162" s="25"/>
      <c r="R162" s="25"/>
      <c r="S162" s="25"/>
      <c r="T162" s="11" t="s">
        <v>638</v>
      </c>
      <c r="AA162" s="20">
        <v>64.0</v>
      </c>
      <c r="AB162" s="20">
        <v>0.0</v>
      </c>
    </row>
    <row r="163">
      <c r="A163" s="7">
        <v>211.0</v>
      </c>
      <c r="B163" s="11" t="s">
        <v>646</v>
      </c>
      <c r="C163" s="11" t="s">
        <v>647</v>
      </c>
      <c r="D163" s="11" t="s">
        <v>648</v>
      </c>
      <c r="E163" s="7">
        <v>2016.0</v>
      </c>
      <c r="F163" s="11" t="s">
        <v>159</v>
      </c>
      <c r="G163" s="12" t="s">
        <v>39</v>
      </c>
      <c r="H163" s="13"/>
      <c r="I163" s="14" t="s">
        <v>40</v>
      </c>
      <c r="J163" s="20">
        <v>0.0</v>
      </c>
      <c r="K163" s="16" t="str">
        <f t="shared" si="1"/>
        <v>One sex</v>
      </c>
      <c r="L163" s="16" t="s">
        <v>40</v>
      </c>
      <c r="M163" s="16" t="s">
        <v>40</v>
      </c>
      <c r="N163" s="16" t="s">
        <v>40</v>
      </c>
      <c r="O163" s="25"/>
      <c r="P163" s="25"/>
      <c r="Q163" s="25"/>
      <c r="R163" s="25"/>
      <c r="S163" s="25"/>
      <c r="T163" s="25"/>
      <c r="AA163" s="13"/>
      <c r="AB163" s="20">
        <v>0.0</v>
      </c>
    </row>
    <row r="164">
      <c r="A164" s="7">
        <v>212.0</v>
      </c>
      <c r="B164" s="11" t="s">
        <v>649</v>
      </c>
      <c r="C164" s="11" t="s">
        <v>650</v>
      </c>
      <c r="D164" s="11" t="s">
        <v>651</v>
      </c>
      <c r="E164" s="7">
        <v>2016.0</v>
      </c>
      <c r="F164" s="11" t="s">
        <v>159</v>
      </c>
      <c r="G164" s="12" t="s">
        <v>39</v>
      </c>
      <c r="H164" s="13"/>
      <c r="I164" s="14" t="s">
        <v>40</v>
      </c>
      <c r="J164" s="20">
        <v>0.0</v>
      </c>
      <c r="K164" s="16" t="str">
        <f t="shared" si="1"/>
        <v>One sex</v>
      </c>
      <c r="L164" s="16" t="s">
        <v>40</v>
      </c>
      <c r="M164" s="16" t="s">
        <v>40</v>
      </c>
      <c r="N164" s="16" t="s">
        <v>40</v>
      </c>
      <c r="O164" s="25"/>
      <c r="P164" s="25"/>
      <c r="Q164" s="25"/>
      <c r="R164" s="25"/>
      <c r="S164" s="25"/>
      <c r="T164" s="25"/>
      <c r="AA164" s="13"/>
      <c r="AB164" s="20">
        <v>0.0</v>
      </c>
    </row>
    <row r="165">
      <c r="A165" s="7">
        <v>213.0</v>
      </c>
      <c r="B165" s="11" t="s">
        <v>652</v>
      </c>
      <c r="C165" s="11" t="s">
        <v>653</v>
      </c>
      <c r="D165" s="11" t="s">
        <v>654</v>
      </c>
      <c r="E165" s="7">
        <v>2016.0</v>
      </c>
      <c r="F165" s="11" t="s">
        <v>655</v>
      </c>
      <c r="G165" s="12" t="s">
        <v>40</v>
      </c>
      <c r="H165" s="13"/>
      <c r="I165" s="14" t="s">
        <v>40</v>
      </c>
      <c r="J165" s="13"/>
      <c r="K165" s="16" t="str">
        <f t="shared" si="1"/>
        <v>One sex</v>
      </c>
      <c r="L165" s="16" t="s">
        <v>40</v>
      </c>
      <c r="M165" s="16" t="s">
        <v>40</v>
      </c>
      <c r="N165" s="16" t="s">
        <v>39</v>
      </c>
      <c r="O165" s="25"/>
      <c r="P165" s="25"/>
      <c r="Q165" s="25"/>
      <c r="R165" s="25"/>
      <c r="S165" s="25"/>
      <c r="T165" s="11" t="s">
        <v>656</v>
      </c>
      <c r="AA165" s="13"/>
      <c r="AB165" s="13"/>
    </row>
    <row r="166">
      <c r="A166" s="7">
        <v>215.0</v>
      </c>
      <c r="B166" s="11" t="s">
        <v>657</v>
      </c>
      <c r="C166" s="11" t="s">
        <v>658</v>
      </c>
      <c r="D166" s="11" t="s">
        <v>659</v>
      </c>
      <c r="E166" s="7">
        <v>2016.0</v>
      </c>
      <c r="F166" s="11" t="s">
        <v>660</v>
      </c>
      <c r="G166" s="12" t="s">
        <v>40</v>
      </c>
      <c r="H166" s="13"/>
      <c r="I166" s="14" t="s">
        <v>40</v>
      </c>
      <c r="J166" s="13"/>
      <c r="K166" s="16" t="str">
        <f t="shared" si="1"/>
        <v>One sex</v>
      </c>
      <c r="L166" s="16" t="s">
        <v>40</v>
      </c>
      <c r="M166" s="16" t="s">
        <v>40</v>
      </c>
      <c r="N166" s="16" t="s">
        <v>39</v>
      </c>
      <c r="O166" s="25"/>
      <c r="P166" s="25"/>
      <c r="Q166" s="25"/>
      <c r="R166" s="25"/>
      <c r="S166" s="25"/>
      <c r="T166" s="11" t="s">
        <v>202</v>
      </c>
      <c r="AA166" s="13"/>
      <c r="AB166" s="13"/>
      <c r="AC166" s="20">
        <v>24.0</v>
      </c>
    </row>
    <row r="167">
      <c r="A167" s="7">
        <v>216.0</v>
      </c>
      <c r="B167" s="11" t="s">
        <v>661</v>
      </c>
      <c r="C167" s="11" t="s">
        <v>662</v>
      </c>
      <c r="D167" s="11" t="s">
        <v>663</v>
      </c>
      <c r="E167" s="7">
        <v>2016.0</v>
      </c>
      <c r="F167" s="11" t="s">
        <v>664</v>
      </c>
      <c r="G167" s="12" t="s">
        <v>40</v>
      </c>
      <c r="H167" s="29"/>
      <c r="I167" s="14" t="s">
        <v>40</v>
      </c>
      <c r="J167" s="29"/>
      <c r="K167" s="16" t="str">
        <f t="shared" si="1"/>
        <v>One sex</v>
      </c>
      <c r="L167" s="16" t="s">
        <v>40</v>
      </c>
      <c r="M167" s="16" t="s">
        <v>40</v>
      </c>
      <c r="N167" s="16" t="s">
        <v>39</v>
      </c>
      <c r="O167" s="25"/>
      <c r="P167" s="25"/>
      <c r="Q167" s="25"/>
      <c r="R167" s="25"/>
      <c r="S167" s="25"/>
      <c r="T167" s="11" t="s">
        <v>665</v>
      </c>
      <c r="AA167" s="29"/>
      <c r="AB167" s="29"/>
    </row>
    <row r="168">
      <c r="A168" s="7">
        <v>217.0</v>
      </c>
      <c r="B168" s="11" t="s">
        <v>666</v>
      </c>
      <c r="C168" s="11" t="s">
        <v>667</v>
      </c>
      <c r="D168" s="11" t="s">
        <v>668</v>
      </c>
      <c r="E168" s="7">
        <v>2016.0</v>
      </c>
      <c r="F168" s="11" t="s">
        <v>47</v>
      </c>
      <c r="G168" s="12" t="s">
        <v>39</v>
      </c>
      <c r="H168" s="20">
        <v>10.0</v>
      </c>
      <c r="I168" s="14" t="s">
        <v>40</v>
      </c>
      <c r="J168" s="32">
        <v>0.0</v>
      </c>
      <c r="K168" s="16" t="str">
        <f t="shared" si="1"/>
        <v>One sex</v>
      </c>
      <c r="L168" s="16" t="s">
        <v>40</v>
      </c>
      <c r="M168" s="16" t="s">
        <v>40</v>
      </c>
      <c r="N168" s="16" t="s">
        <v>40</v>
      </c>
      <c r="O168" s="25"/>
      <c r="P168" s="25"/>
      <c r="Q168" s="25"/>
      <c r="R168" s="25"/>
      <c r="S168" s="25"/>
      <c r="T168" s="25"/>
      <c r="AA168" s="20">
        <v>10.0</v>
      </c>
      <c r="AB168" s="32">
        <v>0.0</v>
      </c>
    </row>
    <row r="169">
      <c r="A169" s="7">
        <v>218.0</v>
      </c>
      <c r="B169" s="11" t="s">
        <v>669</v>
      </c>
      <c r="C169" s="11" t="s">
        <v>670</v>
      </c>
      <c r="D169" s="11" t="s">
        <v>671</v>
      </c>
      <c r="E169" s="7">
        <v>2016.0</v>
      </c>
      <c r="F169" s="11" t="s">
        <v>310</v>
      </c>
      <c r="G169" s="12" t="s">
        <v>40</v>
      </c>
      <c r="H169" s="20">
        <v>0.0</v>
      </c>
      <c r="I169" s="14" t="s">
        <v>39</v>
      </c>
      <c r="J169" s="20">
        <v>186.0</v>
      </c>
      <c r="K169" s="16" t="str">
        <f t="shared" si="1"/>
        <v>One sex</v>
      </c>
      <c r="L169" s="16" t="s">
        <v>40</v>
      </c>
      <c r="M169" s="16" t="s">
        <v>40</v>
      </c>
      <c r="N169" s="16" t="s">
        <v>40</v>
      </c>
      <c r="O169" s="25"/>
      <c r="P169" s="25"/>
      <c r="Q169" s="25"/>
      <c r="R169" s="25"/>
      <c r="S169" s="25"/>
      <c r="T169" s="25"/>
      <c r="AA169" s="20">
        <v>0.0</v>
      </c>
      <c r="AB169" s="20">
        <v>186.0</v>
      </c>
    </row>
    <row r="170">
      <c r="A170" s="7">
        <v>219.0</v>
      </c>
      <c r="B170" s="11" t="s">
        <v>672</v>
      </c>
      <c r="C170" s="11" t="s">
        <v>673</v>
      </c>
      <c r="D170" s="11" t="s">
        <v>674</v>
      </c>
      <c r="E170" s="7">
        <v>2015.0</v>
      </c>
      <c r="F170" s="11" t="s">
        <v>84</v>
      </c>
      <c r="G170" s="12" t="s">
        <v>40</v>
      </c>
      <c r="H170" s="13"/>
      <c r="I170" s="14" t="s">
        <v>40</v>
      </c>
      <c r="J170" s="13"/>
      <c r="K170" s="16" t="str">
        <f t="shared" si="1"/>
        <v>One sex</v>
      </c>
      <c r="L170" s="16" t="s">
        <v>40</v>
      </c>
      <c r="M170" s="16" t="s">
        <v>40</v>
      </c>
      <c r="N170" s="16" t="s">
        <v>39</v>
      </c>
      <c r="O170" s="25"/>
      <c r="P170" s="25"/>
      <c r="Q170" s="25"/>
      <c r="R170" s="25"/>
      <c r="S170" s="25"/>
      <c r="T170" s="11" t="s">
        <v>675</v>
      </c>
      <c r="AA170" s="13"/>
      <c r="AB170" s="13"/>
    </row>
    <row r="171">
      <c r="A171" s="7">
        <v>220.0</v>
      </c>
      <c r="B171" s="11" t="s">
        <v>676</v>
      </c>
      <c r="C171" s="11" t="s">
        <v>677</v>
      </c>
      <c r="D171" s="11" t="s">
        <v>678</v>
      </c>
      <c r="E171" s="7">
        <v>2015.0</v>
      </c>
      <c r="F171" s="11" t="s">
        <v>276</v>
      </c>
      <c r="G171" s="12" t="s">
        <v>39</v>
      </c>
      <c r="H171" s="20">
        <v>5.0</v>
      </c>
      <c r="I171" s="14" t="s">
        <v>40</v>
      </c>
      <c r="J171" s="20">
        <v>0.0</v>
      </c>
      <c r="K171" s="16" t="str">
        <f t="shared" si="1"/>
        <v>One sex</v>
      </c>
      <c r="L171" s="16" t="s">
        <v>40</v>
      </c>
      <c r="M171" s="16" t="s">
        <v>40</v>
      </c>
      <c r="N171" s="16" t="s">
        <v>40</v>
      </c>
      <c r="O171" s="25"/>
      <c r="P171" s="25"/>
      <c r="Q171" s="25"/>
      <c r="R171" s="25"/>
      <c r="S171" s="25"/>
      <c r="T171" s="11" t="s">
        <v>679</v>
      </c>
      <c r="AA171" s="20">
        <v>5.0</v>
      </c>
      <c r="AB171" s="20">
        <v>0.0</v>
      </c>
    </row>
    <row r="172">
      <c r="A172" s="7">
        <v>221.0</v>
      </c>
      <c r="B172" s="11" t="s">
        <v>680</v>
      </c>
      <c r="C172" s="11" t="s">
        <v>681</v>
      </c>
      <c r="D172" s="11" t="s">
        <v>682</v>
      </c>
      <c r="E172" s="7">
        <v>2015.0</v>
      </c>
      <c r="F172" s="11" t="s">
        <v>84</v>
      </c>
      <c r="G172" s="12" t="s">
        <v>40</v>
      </c>
      <c r="H172" s="20">
        <v>13.0</v>
      </c>
      <c r="I172" s="14" t="s">
        <v>40</v>
      </c>
      <c r="J172" s="20">
        <v>11.0</v>
      </c>
      <c r="K172" s="16" t="str">
        <f t="shared" si="1"/>
        <v>XXXXXXX</v>
      </c>
      <c r="L172" s="16" t="s">
        <v>40</v>
      </c>
      <c r="M172" s="16" t="s">
        <v>39</v>
      </c>
      <c r="N172" s="16" t="s">
        <v>40</v>
      </c>
      <c r="O172" s="11"/>
      <c r="P172" s="25"/>
      <c r="Q172" s="25"/>
      <c r="R172" s="25"/>
      <c r="S172" s="25"/>
      <c r="T172" s="25"/>
      <c r="AA172" s="20">
        <v>13.0</v>
      </c>
      <c r="AB172" s="20">
        <v>11.0</v>
      </c>
    </row>
    <row r="173">
      <c r="A173" s="7">
        <v>224.0</v>
      </c>
      <c r="B173" s="11" t="s">
        <v>683</v>
      </c>
      <c r="C173" s="11" t="s">
        <v>684</v>
      </c>
      <c r="D173" s="11" t="s">
        <v>685</v>
      </c>
      <c r="E173" s="7">
        <v>2015.0</v>
      </c>
      <c r="F173" s="11" t="s">
        <v>47</v>
      </c>
      <c r="G173" s="12" t="s">
        <v>39</v>
      </c>
      <c r="H173" s="20">
        <v>75.0</v>
      </c>
      <c r="I173" s="14" t="s">
        <v>40</v>
      </c>
      <c r="J173" s="20">
        <v>0.0</v>
      </c>
      <c r="K173" s="16" t="str">
        <f t="shared" si="1"/>
        <v>One sex</v>
      </c>
      <c r="L173" s="16" t="s">
        <v>40</v>
      </c>
      <c r="M173" s="16" t="s">
        <v>40</v>
      </c>
      <c r="N173" s="16" t="s">
        <v>40</v>
      </c>
      <c r="O173" s="25"/>
      <c r="P173" s="25"/>
      <c r="Q173" s="25"/>
      <c r="R173" s="25"/>
      <c r="S173" s="25"/>
      <c r="T173" s="25"/>
      <c r="AA173" s="20">
        <v>75.0</v>
      </c>
      <c r="AB173" s="20">
        <v>0.0</v>
      </c>
    </row>
    <row r="174">
      <c r="A174" s="7">
        <v>225.0</v>
      </c>
      <c r="B174" s="11" t="s">
        <v>686</v>
      </c>
      <c r="C174" s="11" t="s">
        <v>687</v>
      </c>
      <c r="D174" s="11" t="s">
        <v>688</v>
      </c>
      <c r="E174" s="7">
        <v>2015.0</v>
      </c>
      <c r="F174" s="11" t="s">
        <v>47</v>
      </c>
      <c r="G174" s="12" t="s">
        <v>39</v>
      </c>
      <c r="H174" s="20">
        <v>20.0</v>
      </c>
      <c r="I174" s="14" t="s">
        <v>40</v>
      </c>
      <c r="J174" s="20">
        <v>0.0</v>
      </c>
      <c r="K174" s="16" t="str">
        <f t="shared" si="1"/>
        <v>One sex</v>
      </c>
      <c r="L174" s="16" t="s">
        <v>40</v>
      </c>
      <c r="M174" s="16" t="s">
        <v>40</v>
      </c>
      <c r="N174" s="16" t="s">
        <v>40</v>
      </c>
      <c r="O174" s="25"/>
      <c r="P174" s="25"/>
      <c r="Q174" s="25"/>
      <c r="R174" s="25"/>
      <c r="S174" s="25"/>
      <c r="T174" s="25"/>
      <c r="AA174" s="20">
        <v>20.0</v>
      </c>
      <c r="AB174" s="20">
        <v>0.0</v>
      </c>
    </row>
    <row r="175">
      <c r="A175" s="7">
        <v>226.0</v>
      </c>
      <c r="B175" s="11" t="s">
        <v>689</v>
      </c>
      <c r="C175" s="11" t="s">
        <v>690</v>
      </c>
      <c r="D175" s="11" t="s">
        <v>691</v>
      </c>
      <c r="E175" s="7">
        <v>2015.0</v>
      </c>
      <c r="F175" s="11" t="s">
        <v>47</v>
      </c>
      <c r="G175" s="12" t="s">
        <v>40</v>
      </c>
      <c r="H175" s="20">
        <v>15.0</v>
      </c>
      <c r="I175" s="14" t="s">
        <v>40</v>
      </c>
      <c r="J175" s="20">
        <v>0.0</v>
      </c>
      <c r="K175" s="16" t="str">
        <f t="shared" si="1"/>
        <v>One sex</v>
      </c>
      <c r="L175" s="16" t="s">
        <v>40</v>
      </c>
      <c r="M175" s="16" t="s">
        <v>40</v>
      </c>
      <c r="N175" s="16" t="s">
        <v>39</v>
      </c>
      <c r="O175" s="25"/>
      <c r="P175" s="25"/>
      <c r="Q175" s="25"/>
      <c r="R175" s="25"/>
      <c r="S175" s="25"/>
      <c r="T175" s="11" t="s">
        <v>692</v>
      </c>
      <c r="AA175" s="20">
        <v>15.0</v>
      </c>
      <c r="AB175" s="20">
        <v>0.0</v>
      </c>
    </row>
    <row r="176">
      <c r="A176" s="7">
        <v>227.0</v>
      </c>
      <c r="B176" s="11" t="s">
        <v>693</v>
      </c>
      <c r="C176" s="11" t="s">
        <v>694</v>
      </c>
      <c r="D176" s="11" t="s">
        <v>695</v>
      </c>
      <c r="E176" s="7">
        <v>2015.0</v>
      </c>
      <c r="F176" s="11" t="s">
        <v>140</v>
      </c>
      <c r="G176" s="12" t="s">
        <v>39</v>
      </c>
      <c r="H176" s="20">
        <v>24.0</v>
      </c>
      <c r="I176" s="14" t="s">
        <v>40</v>
      </c>
      <c r="J176" s="20">
        <v>0.0</v>
      </c>
      <c r="K176" s="16" t="str">
        <f t="shared" si="1"/>
        <v>One sex</v>
      </c>
      <c r="L176" s="16" t="s">
        <v>40</v>
      </c>
      <c r="M176" s="16" t="s">
        <v>40</v>
      </c>
      <c r="N176" s="16" t="s">
        <v>40</v>
      </c>
      <c r="O176" s="25"/>
      <c r="P176" s="25"/>
      <c r="Q176" s="25"/>
      <c r="R176" s="25"/>
      <c r="S176" s="25"/>
      <c r="T176" s="25"/>
      <c r="AA176" s="20">
        <v>24.0</v>
      </c>
      <c r="AB176" s="20">
        <v>0.0</v>
      </c>
    </row>
    <row r="177">
      <c r="A177" s="7">
        <v>228.0</v>
      </c>
      <c r="B177" s="11" t="s">
        <v>696</v>
      </c>
      <c r="C177" s="11" t="s">
        <v>697</v>
      </c>
      <c r="D177" s="11" t="s">
        <v>698</v>
      </c>
      <c r="E177" s="7">
        <v>2015.0</v>
      </c>
      <c r="F177" s="11" t="s">
        <v>310</v>
      </c>
      <c r="G177" s="12" t="s">
        <v>39</v>
      </c>
      <c r="H177" s="20">
        <v>12.0</v>
      </c>
      <c r="I177" s="14" t="s">
        <v>40</v>
      </c>
      <c r="J177" s="20">
        <v>0.0</v>
      </c>
      <c r="K177" s="16" t="str">
        <f t="shared" si="1"/>
        <v>One sex</v>
      </c>
      <c r="L177" s="16" t="s">
        <v>40</v>
      </c>
      <c r="M177" s="16" t="s">
        <v>40</v>
      </c>
      <c r="N177" s="16" t="s">
        <v>40</v>
      </c>
      <c r="O177" s="25"/>
      <c r="P177" s="25"/>
      <c r="Q177" s="25"/>
      <c r="R177" s="25"/>
      <c r="S177" s="25"/>
      <c r="T177" s="11" t="s">
        <v>303</v>
      </c>
      <c r="AA177" s="20">
        <v>12.0</v>
      </c>
      <c r="AB177" s="20">
        <v>0.0</v>
      </c>
    </row>
    <row r="178">
      <c r="A178" s="7">
        <v>229.0</v>
      </c>
      <c r="B178" s="11" t="s">
        <v>699</v>
      </c>
      <c r="C178" s="11" t="s">
        <v>700</v>
      </c>
      <c r="D178" s="11" t="s">
        <v>701</v>
      </c>
      <c r="E178" s="7">
        <v>2015.0</v>
      </c>
      <c r="F178" s="11" t="s">
        <v>702</v>
      </c>
      <c r="G178" s="12" t="s">
        <v>40</v>
      </c>
      <c r="H178" s="13"/>
      <c r="I178" s="14" t="s">
        <v>40</v>
      </c>
      <c r="J178" s="13"/>
      <c r="K178" s="16" t="str">
        <f t="shared" si="1"/>
        <v>XXXXXXX</v>
      </c>
      <c r="L178" s="16" t="s">
        <v>40</v>
      </c>
      <c r="M178" s="16" t="s">
        <v>39</v>
      </c>
      <c r="N178" s="16" t="s">
        <v>40</v>
      </c>
      <c r="O178" s="11"/>
      <c r="P178" s="25"/>
      <c r="Q178" s="25"/>
      <c r="R178" s="25"/>
      <c r="S178" s="25"/>
      <c r="T178" s="25"/>
      <c r="AA178" s="13"/>
      <c r="AB178" s="13"/>
      <c r="AC178" s="20">
        <v>180.0</v>
      </c>
    </row>
    <row r="179">
      <c r="A179" s="7">
        <v>230.0</v>
      </c>
      <c r="B179" s="11" t="s">
        <v>703</v>
      </c>
      <c r="C179" s="11" t="s">
        <v>704</v>
      </c>
      <c r="D179" s="11" t="s">
        <v>705</v>
      </c>
      <c r="E179" s="7">
        <v>2015.0</v>
      </c>
      <c r="F179" s="11" t="s">
        <v>47</v>
      </c>
      <c r="G179" s="12" t="s">
        <v>40</v>
      </c>
      <c r="H179" s="20">
        <v>0.0</v>
      </c>
      <c r="I179" s="14" t="s">
        <v>39</v>
      </c>
      <c r="J179" s="13"/>
      <c r="K179" s="16" t="str">
        <f t="shared" si="1"/>
        <v>One sex</v>
      </c>
      <c r="L179" s="16" t="s">
        <v>40</v>
      </c>
      <c r="M179" s="16" t="s">
        <v>40</v>
      </c>
      <c r="N179" s="16" t="s">
        <v>40</v>
      </c>
      <c r="O179" s="25"/>
      <c r="P179" s="25"/>
      <c r="Q179" s="25"/>
      <c r="R179" s="25"/>
      <c r="S179" s="25"/>
      <c r="T179" s="25"/>
      <c r="AA179" s="20">
        <v>0.0</v>
      </c>
      <c r="AB179" s="13"/>
    </row>
    <row r="180">
      <c r="A180" s="7">
        <v>231.0</v>
      </c>
      <c r="B180" s="11" t="s">
        <v>706</v>
      </c>
      <c r="C180" s="11" t="s">
        <v>707</v>
      </c>
      <c r="D180" s="11" t="s">
        <v>708</v>
      </c>
      <c r="E180" s="7">
        <v>2015.0</v>
      </c>
      <c r="F180" s="11" t="s">
        <v>47</v>
      </c>
      <c r="G180" s="12" t="s">
        <v>40</v>
      </c>
      <c r="H180" s="20">
        <v>0.0</v>
      </c>
      <c r="I180" s="14" t="s">
        <v>39</v>
      </c>
      <c r="J180" s="20">
        <v>28.0</v>
      </c>
      <c r="K180" s="16" t="str">
        <f t="shared" si="1"/>
        <v>One sex</v>
      </c>
      <c r="L180" s="16" t="s">
        <v>40</v>
      </c>
      <c r="M180" s="16" t="s">
        <v>40</v>
      </c>
      <c r="N180" s="16" t="s">
        <v>40</v>
      </c>
      <c r="O180" s="25"/>
      <c r="P180" s="25"/>
      <c r="Q180" s="25"/>
      <c r="R180" s="25"/>
      <c r="S180" s="25"/>
      <c r="T180" s="25"/>
      <c r="AA180" s="20">
        <v>0.0</v>
      </c>
      <c r="AB180" s="20">
        <v>28.0</v>
      </c>
    </row>
    <row r="181">
      <c r="A181" s="7">
        <v>233.0</v>
      </c>
      <c r="B181" s="11" t="s">
        <v>709</v>
      </c>
      <c r="C181" s="11" t="s">
        <v>710</v>
      </c>
      <c r="D181" s="11" t="s">
        <v>711</v>
      </c>
      <c r="E181" s="7">
        <v>2015.0</v>
      </c>
      <c r="F181" s="11" t="s">
        <v>47</v>
      </c>
      <c r="G181" s="12" t="s">
        <v>39</v>
      </c>
      <c r="H181" s="20">
        <v>40.0</v>
      </c>
      <c r="I181" s="14" t="s">
        <v>40</v>
      </c>
      <c r="J181" s="20">
        <v>0.0</v>
      </c>
      <c r="K181" s="16" t="str">
        <f t="shared" si="1"/>
        <v>One sex</v>
      </c>
      <c r="L181" s="16" t="s">
        <v>40</v>
      </c>
      <c r="M181" s="16" t="s">
        <v>40</v>
      </c>
      <c r="N181" s="16" t="s">
        <v>40</v>
      </c>
      <c r="O181" s="25"/>
      <c r="P181" s="25"/>
      <c r="Q181" s="25"/>
      <c r="R181" s="25"/>
      <c r="S181" s="25"/>
      <c r="T181" s="11" t="s">
        <v>712</v>
      </c>
      <c r="AA181" s="20">
        <v>40.0</v>
      </c>
      <c r="AB181" s="20">
        <v>0.0</v>
      </c>
    </row>
    <row r="182">
      <c r="A182" s="7">
        <v>235.0</v>
      </c>
      <c r="B182" s="11" t="s">
        <v>713</v>
      </c>
      <c r="C182" s="11" t="s">
        <v>714</v>
      </c>
      <c r="D182" s="11" t="s">
        <v>715</v>
      </c>
      <c r="E182" s="7">
        <v>2015.0</v>
      </c>
      <c r="F182" s="11" t="s">
        <v>716</v>
      </c>
      <c r="G182" s="12" t="s">
        <v>39</v>
      </c>
      <c r="H182" s="20">
        <v>240.0</v>
      </c>
      <c r="I182" s="14" t="s">
        <v>40</v>
      </c>
      <c r="J182" s="20">
        <v>0.0</v>
      </c>
      <c r="K182" s="16" t="str">
        <f t="shared" si="1"/>
        <v>One sex</v>
      </c>
      <c r="L182" s="16" t="s">
        <v>40</v>
      </c>
      <c r="M182" s="16" t="s">
        <v>40</v>
      </c>
      <c r="N182" s="16" t="s">
        <v>40</v>
      </c>
      <c r="O182" s="25"/>
      <c r="P182" s="25"/>
      <c r="Q182" s="25"/>
      <c r="R182" s="25"/>
      <c r="S182" s="25"/>
      <c r="T182" s="11" t="s">
        <v>717</v>
      </c>
      <c r="AA182" s="20">
        <v>240.0</v>
      </c>
      <c r="AB182" s="20">
        <v>0.0</v>
      </c>
    </row>
    <row r="183">
      <c r="A183" s="7">
        <v>236.0</v>
      </c>
      <c r="B183" s="11" t="s">
        <v>718</v>
      </c>
      <c r="C183" s="11" t="s">
        <v>719</v>
      </c>
      <c r="D183" s="11" t="s">
        <v>720</v>
      </c>
      <c r="E183" s="7">
        <v>2015.0</v>
      </c>
      <c r="F183" s="11" t="s">
        <v>721</v>
      </c>
      <c r="G183" s="12" t="s">
        <v>39</v>
      </c>
      <c r="H183" s="20">
        <v>57.0</v>
      </c>
      <c r="I183" s="14" t="s">
        <v>40</v>
      </c>
      <c r="J183" s="20">
        <v>0.0</v>
      </c>
      <c r="K183" s="16" t="str">
        <f t="shared" si="1"/>
        <v>One sex</v>
      </c>
      <c r="L183" s="16" t="s">
        <v>40</v>
      </c>
      <c r="M183" s="16" t="s">
        <v>40</v>
      </c>
      <c r="N183" s="16" t="s">
        <v>40</v>
      </c>
      <c r="O183" s="25"/>
      <c r="P183" s="25"/>
      <c r="Q183" s="25"/>
      <c r="R183" s="25"/>
      <c r="S183" s="25"/>
      <c r="T183" s="25"/>
      <c r="AA183" s="20">
        <v>57.0</v>
      </c>
      <c r="AB183" s="20">
        <v>0.0</v>
      </c>
    </row>
    <row r="184">
      <c r="A184" s="7">
        <v>237.0</v>
      </c>
      <c r="B184" s="11" t="s">
        <v>722</v>
      </c>
      <c r="C184" s="11" t="s">
        <v>723</v>
      </c>
      <c r="D184" s="11" t="s">
        <v>724</v>
      </c>
      <c r="E184" s="7">
        <v>2015.0</v>
      </c>
      <c r="F184" s="11" t="s">
        <v>84</v>
      </c>
      <c r="G184" s="12" t="s">
        <v>40</v>
      </c>
      <c r="H184" s="20">
        <v>36.0</v>
      </c>
      <c r="I184" s="14" t="s">
        <v>40</v>
      </c>
      <c r="J184" s="20">
        <v>24.0</v>
      </c>
      <c r="K184" s="16" t="str">
        <f t="shared" si="1"/>
        <v>XXXXXXX</v>
      </c>
      <c r="L184" s="16" t="s">
        <v>39</v>
      </c>
      <c r="M184" s="16" t="s">
        <v>40</v>
      </c>
      <c r="N184" s="16" t="s">
        <v>40</v>
      </c>
      <c r="O184" s="11"/>
      <c r="P184" s="25"/>
      <c r="Q184" s="25"/>
      <c r="R184" s="25"/>
      <c r="S184" s="25"/>
      <c r="T184" s="11" t="s">
        <v>725</v>
      </c>
      <c r="AA184" s="20">
        <v>36.0</v>
      </c>
      <c r="AB184" s="20">
        <v>24.0</v>
      </c>
    </row>
    <row r="185">
      <c r="A185" s="7">
        <v>238.0</v>
      </c>
      <c r="B185" s="11" t="s">
        <v>726</v>
      </c>
      <c r="C185" s="11" t="s">
        <v>727</v>
      </c>
      <c r="D185" s="11" t="s">
        <v>728</v>
      </c>
      <c r="E185" s="7">
        <v>2015.0</v>
      </c>
      <c r="F185" s="11" t="s">
        <v>47</v>
      </c>
      <c r="G185" s="12" t="s">
        <v>39</v>
      </c>
      <c r="H185" s="20">
        <v>30.0</v>
      </c>
      <c r="I185" s="14" t="s">
        <v>40</v>
      </c>
      <c r="J185" s="20">
        <v>0.0</v>
      </c>
      <c r="K185" s="16" t="str">
        <f t="shared" si="1"/>
        <v>One sex</v>
      </c>
      <c r="L185" s="16" t="s">
        <v>40</v>
      </c>
      <c r="M185" s="16" t="s">
        <v>40</v>
      </c>
      <c r="N185" s="16" t="s">
        <v>40</v>
      </c>
      <c r="O185" s="25"/>
      <c r="P185" s="25"/>
      <c r="Q185" s="25"/>
      <c r="R185" s="25"/>
      <c r="S185" s="25"/>
      <c r="T185" s="25"/>
      <c r="AA185" s="20">
        <v>30.0</v>
      </c>
      <c r="AB185" s="20">
        <v>0.0</v>
      </c>
    </row>
    <row r="186">
      <c r="A186" s="7">
        <v>239.0</v>
      </c>
      <c r="B186" s="11" t="s">
        <v>729</v>
      </c>
      <c r="C186" s="11" t="s">
        <v>730</v>
      </c>
      <c r="D186" s="11" t="s">
        <v>731</v>
      </c>
      <c r="E186" s="7">
        <v>2015.0</v>
      </c>
      <c r="F186" s="11" t="s">
        <v>47</v>
      </c>
      <c r="G186" s="12" t="s">
        <v>40</v>
      </c>
      <c r="H186" s="20">
        <v>0.0</v>
      </c>
      <c r="I186" s="14" t="s">
        <v>39</v>
      </c>
      <c r="J186" s="31">
        <v>12.0</v>
      </c>
      <c r="K186" s="16" t="str">
        <f t="shared" si="1"/>
        <v>One sex</v>
      </c>
      <c r="L186" s="16" t="s">
        <v>40</v>
      </c>
      <c r="M186" s="16" t="s">
        <v>40</v>
      </c>
      <c r="N186" s="16" t="s">
        <v>40</v>
      </c>
      <c r="O186" s="25"/>
      <c r="P186" s="25"/>
      <c r="Q186" s="25"/>
      <c r="R186" s="25"/>
      <c r="S186" s="25"/>
      <c r="T186" s="25"/>
      <c r="AA186" s="20">
        <v>0.0</v>
      </c>
      <c r="AB186" s="31">
        <v>12.0</v>
      </c>
    </row>
    <row r="187">
      <c r="A187" s="7">
        <v>240.0</v>
      </c>
      <c r="B187" s="11" t="s">
        <v>732</v>
      </c>
      <c r="C187" s="11" t="s">
        <v>733</v>
      </c>
      <c r="D187" s="11" t="s">
        <v>734</v>
      </c>
      <c r="E187" s="7">
        <v>2015.0</v>
      </c>
      <c r="F187" s="11" t="s">
        <v>173</v>
      </c>
      <c r="G187" s="12" t="s">
        <v>40</v>
      </c>
      <c r="H187" s="20">
        <v>0.0</v>
      </c>
      <c r="I187" s="14" t="s">
        <v>39</v>
      </c>
      <c r="J187" s="13"/>
      <c r="K187" s="16" t="str">
        <f t="shared" si="1"/>
        <v>One sex</v>
      </c>
      <c r="L187" s="16" t="s">
        <v>40</v>
      </c>
      <c r="M187" s="16" t="s">
        <v>40</v>
      </c>
      <c r="N187" s="16" t="s">
        <v>40</v>
      </c>
      <c r="O187" s="25"/>
      <c r="P187" s="25"/>
      <c r="Q187" s="25"/>
      <c r="R187" s="25"/>
      <c r="S187" s="25"/>
      <c r="T187" s="25"/>
      <c r="AA187" s="20">
        <v>0.0</v>
      </c>
      <c r="AB187" s="13"/>
    </row>
    <row r="188">
      <c r="A188" s="7">
        <v>241.0</v>
      </c>
      <c r="B188" s="11" t="s">
        <v>735</v>
      </c>
      <c r="C188" s="11" t="s">
        <v>736</v>
      </c>
      <c r="D188" s="11" t="s">
        <v>737</v>
      </c>
      <c r="E188" s="7">
        <v>2015.0</v>
      </c>
      <c r="F188" s="11" t="s">
        <v>47</v>
      </c>
      <c r="G188" s="12" t="s">
        <v>39</v>
      </c>
      <c r="H188" s="20">
        <v>5.0</v>
      </c>
      <c r="I188" s="14" t="s">
        <v>40</v>
      </c>
      <c r="J188" s="20">
        <v>0.0</v>
      </c>
      <c r="K188" s="16" t="str">
        <f t="shared" si="1"/>
        <v>One sex</v>
      </c>
      <c r="L188" s="16" t="s">
        <v>40</v>
      </c>
      <c r="M188" s="16" t="s">
        <v>40</v>
      </c>
      <c r="N188" s="16" t="s">
        <v>40</v>
      </c>
      <c r="O188" s="25"/>
      <c r="P188" s="25"/>
      <c r="Q188" s="25"/>
      <c r="R188" s="25"/>
      <c r="S188" s="25"/>
      <c r="T188" s="11" t="s">
        <v>738</v>
      </c>
      <c r="AA188" s="20">
        <v>5.0</v>
      </c>
      <c r="AB188" s="20">
        <v>0.0</v>
      </c>
    </row>
    <row r="189">
      <c r="A189" s="7">
        <v>242.0</v>
      </c>
      <c r="B189" s="11" t="s">
        <v>739</v>
      </c>
      <c r="C189" s="11" t="s">
        <v>740</v>
      </c>
      <c r="D189" s="11" t="s">
        <v>741</v>
      </c>
      <c r="E189" s="7">
        <v>2015.0</v>
      </c>
      <c r="F189" s="11" t="s">
        <v>742</v>
      </c>
      <c r="G189" s="12" t="s">
        <v>39</v>
      </c>
      <c r="H189" s="20">
        <v>18.0</v>
      </c>
      <c r="I189" s="14" t="s">
        <v>40</v>
      </c>
      <c r="J189" s="20">
        <v>0.0</v>
      </c>
      <c r="K189" s="16" t="str">
        <f t="shared" si="1"/>
        <v>One sex</v>
      </c>
      <c r="L189" s="16" t="s">
        <v>40</v>
      </c>
      <c r="M189" s="16" t="s">
        <v>40</v>
      </c>
      <c r="N189" s="16" t="s">
        <v>40</v>
      </c>
      <c r="O189" s="25"/>
      <c r="P189" s="25"/>
      <c r="Q189" s="25"/>
      <c r="R189" s="25"/>
      <c r="S189" s="25"/>
      <c r="T189" s="25"/>
      <c r="AA189" s="20">
        <v>18.0</v>
      </c>
      <c r="AB189" s="20">
        <v>0.0</v>
      </c>
    </row>
    <row r="190">
      <c r="A190" s="7">
        <v>243.0</v>
      </c>
      <c r="B190" s="11" t="s">
        <v>743</v>
      </c>
      <c r="C190" s="11" t="s">
        <v>744</v>
      </c>
      <c r="D190" s="11" t="s">
        <v>745</v>
      </c>
      <c r="E190" s="7">
        <v>2015.0</v>
      </c>
      <c r="F190" s="11" t="s">
        <v>201</v>
      </c>
      <c r="G190" s="12" t="s">
        <v>39</v>
      </c>
      <c r="H190" s="20">
        <v>39.0</v>
      </c>
      <c r="I190" s="14" t="s">
        <v>40</v>
      </c>
      <c r="J190" s="20">
        <v>0.0</v>
      </c>
      <c r="K190" s="16" t="str">
        <f t="shared" si="1"/>
        <v>One sex</v>
      </c>
      <c r="L190" s="16" t="s">
        <v>40</v>
      </c>
      <c r="M190" s="16" t="s">
        <v>40</v>
      </c>
      <c r="N190" s="16" t="s">
        <v>40</v>
      </c>
      <c r="O190" s="25"/>
      <c r="P190" s="25"/>
      <c r="Q190" s="25"/>
      <c r="R190" s="25"/>
      <c r="S190" s="25"/>
      <c r="T190" s="25"/>
      <c r="AA190" s="20">
        <v>39.0</v>
      </c>
      <c r="AB190" s="20">
        <v>0.0</v>
      </c>
    </row>
    <row r="191">
      <c r="A191" s="7">
        <v>244.0</v>
      </c>
      <c r="B191" s="11" t="s">
        <v>746</v>
      </c>
      <c r="C191" s="11" t="s">
        <v>747</v>
      </c>
      <c r="D191" s="11" t="s">
        <v>748</v>
      </c>
      <c r="E191" s="7">
        <v>2015.0</v>
      </c>
      <c r="F191" s="11" t="s">
        <v>201</v>
      </c>
      <c r="G191" s="12" t="s">
        <v>39</v>
      </c>
      <c r="H191" s="20">
        <v>45.0</v>
      </c>
      <c r="I191" s="14" t="s">
        <v>40</v>
      </c>
      <c r="J191" s="20">
        <v>0.0</v>
      </c>
      <c r="K191" s="16" t="str">
        <f t="shared" si="1"/>
        <v>One sex</v>
      </c>
      <c r="L191" s="16" t="s">
        <v>40</v>
      </c>
      <c r="M191" s="16" t="s">
        <v>40</v>
      </c>
      <c r="N191" s="16" t="s">
        <v>40</v>
      </c>
      <c r="O191" s="25"/>
      <c r="P191" s="25"/>
      <c r="Q191" s="25"/>
      <c r="R191" s="25"/>
      <c r="S191" s="25"/>
      <c r="T191" s="25"/>
      <c r="AA191" s="20">
        <v>45.0</v>
      </c>
      <c r="AB191" s="20">
        <v>0.0</v>
      </c>
    </row>
    <row r="192">
      <c r="A192" s="7">
        <v>246.0</v>
      </c>
      <c r="B192" s="11" t="s">
        <v>749</v>
      </c>
      <c r="C192" s="11" t="s">
        <v>750</v>
      </c>
      <c r="D192" s="11" t="s">
        <v>751</v>
      </c>
      <c r="E192" s="7">
        <v>2015.0</v>
      </c>
      <c r="F192" s="11" t="s">
        <v>752</v>
      </c>
      <c r="G192" s="12" t="s">
        <v>40</v>
      </c>
      <c r="H192" s="20">
        <v>0.0</v>
      </c>
      <c r="I192" s="14" t="s">
        <v>39</v>
      </c>
      <c r="J192" s="20">
        <v>22.0</v>
      </c>
      <c r="K192" s="16" t="str">
        <f t="shared" si="1"/>
        <v>One sex</v>
      </c>
      <c r="L192" s="16" t="s">
        <v>40</v>
      </c>
      <c r="M192" s="16" t="s">
        <v>40</v>
      </c>
      <c r="N192" s="16" t="s">
        <v>40</v>
      </c>
      <c r="O192" s="25"/>
      <c r="P192" s="25"/>
      <c r="Q192" s="25"/>
      <c r="R192" s="25"/>
      <c r="S192" s="25"/>
      <c r="T192" s="25"/>
      <c r="AA192" s="20">
        <v>0.0</v>
      </c>
      <c r="AB192" s="20">
        <v>22.0</v>
      </c>
    </row>
    <row r="193">
      <c r="A193" s="7">
        <v>247.0</v>
      </c>
      <c r="B193" s="11" t="s">
        <v>753</v>
      </c>
      <c r="C193" s="11" t="s">
        <v>754</v>
      </c>
      <c r="D193" s="11" t="s">
        <v>755</v>
      </c>
      <c r="E193" s="7">
        <v>2015.0</v>
      </c>
      <c r="F193" s="11" t="s">
        <v>74</v>
      </c>
      <c r="G193" s="12" t="s">
        <v>40</v>
      </c>
      <c r="H193" s="13"/>
      <c r="I193" s="14" t="s">
        <v>40</v>
      </c>
      <c r="J193" s="13"/>
      <c r="K193" s="16" t="str">
        <f t="shared" si="1"/>
        <v>One sex</v>
      </c>
      <c r="L193" s="16" t="s">
        <v>40</v>
      </c>
      <c r="M193" s="16" t="s">
        <v>40</v>
      </c>
      <c r="N193" s="16" t="s">
        <v>39</v>
      </c>
      <c r="O193" s="25"/>
      <c r="P193" s="25"/>
      <c r="Q193" s="25"/>
      <c r="R193" s="25"/>
      <c r="S193" s="25"/>
      <c r="T193" s="25"/>
      <c r="AA193" s="13"/>
      <c r="AB193" s="13"/>
      <c r="AC193" s="20">
        <v>24.0</v>
      </c>
    </row>
    <row r="194">
      <c r="A194" s="7">
        <v>250.0</v>
      </c>
      <c r="B194" s="11" t="s">
        <v>756</v>
      </c>
      <c r="C194" s="11" t="s">
        <v>757</v>
      </c>
      <c r="D194" s="11" t="s">
        <v>758</v>
      </c>
      <c r="E194" s="7">
        <v>2015.0</v>
      </c>
      <c r="F194" s="11" t="s">
        <v>47</v>
      </c>
      <c r="G194" s="12" t="s">
        <v>40</v>
      </c>
      <c r="H194" s="20">
        <v>17.0</v>
      </c>
      <c r="I194" s="14" t="s">
        <v>40</v>
      </c>
      <c r="J194" s="20">
        <v>11.0</v>
      </c>
      <c r="K194" s="16" t="str">
        <f t="shared" si="1"/>
        <v>XXXXXXX</v>
      </c>
      <c r="L194" s="16" t="s">
        <v>40</v>
      </c>
      <c r="M194" s="16" t="s">
        <v>39</v>
      </c>
      <c r="N194" s="16" t="s">
        <v>40</v>
      </c>
      <c r="O194" s="11"/>
      <c r="P194" s="25"/>
      <c r="Q194" s="25"/>
      <c r="R194" s="25"/>
      <c r="S194" s="25"/>
      <c r="T194" s="11" t="s">
        <v>759</v>
      </c>
      <c r="AA194" s="20">
        <v>17.0</v>
      </c>
      <c r="AB194" s="20">
        <v>11.0</v>
      </c>
    </row>
    <row r="195">
      <c r="A195" s="7">
        <v>251.0</v>
      </c>
      <c r="B195" s="11" t="s">
        <v>760</v>
      </c>
      <c r="C195" s="11" t="s">
        <v>761</v>
      </c>
      <c r="D195" s="11" t="s">
        <v>762</v>
      </c>
      <c r="E195" s="7">
        <v>2015.0</v>
      </c>
      <c r="F195" s="11" t="s">
        <v>173</v>
      </c>
      <c r="G195" s="12" t="s">
        <v>39</v>
      </c>
      <c r="H195" s="20">
        <v>80.0</v>
      </c>
      <c r="I195" s="14" t="s">
        <v>40</v>
      </c>
      <c r="J195" s="20">
        <v>0.0</v>
      </c>
      <c r="K195" s="16" t="str">
        <f t="shared" si="1"/>
        <v>One sex</v>
      </c>
      <c r="L195" s="16" t="s">
        <v>40</v>
      </c>
      <c r="M195" s="16" t="s">
        <v>40</v>
      </c>
      <c r="N195" s="16" t="s">
        <v>40</v>
      </c>
      <c r="O195" s="25"/>
      <c r="P195" s="25"/>
      <c r="Q195" s="25"/>
      <c r="R195" s="25"/>
      <c r="S195" s="25"/>
      <c r="T195" s="25"/>
      <c r="AA195" s="20">
        <v>80.0</v>
      </c>
      <c r="AB195" s="20">
        <v>0.0</v>
      </c>
    </row>
    <row r="196">
      <c r="A196" s="7">
        <v>252.0</v>
      </c>
      <c r="B196" s="11" t="s">
        <v>763</v>
      </c>
      <c r="C196" s="11" t="s">
        <v>764</v>
      </c>
      <c r="D196" s="11" t="s">
        <v>765</v>
      </c>
      <c r="E196" s="7">
        <v>2015.0</v>
      </c>
      <c r="F196" s="11" t="s">
        <v>766</v>
      </c>
      <c r="G196" s="12" t="s">
        <v>39</v>
      </c>
      <c r="H196" s="20">
        <v>30.0</v>
      </c>
      <c r="I196" s="14" t="s">
        <v>40</v>
      </c>
      <c r="J196" s="20">
        <v>0.0</v>
      </c>
      <c r="K196" s="16" t="str">
        <f t="shared" si="1"/>
        <v>One sex</v>
      </c>
      <c r="L196" s="16" t="s">
        <v>40</v>
      </c>
      <c r="M196" s="16" t="s">
        <v>40</v>
      </c>
      <c r="N196" s="16" t="s">
        <v>40</v>
      </c>
      <c r="O196" s="25"/>
      <c r="P196" s="25"/>
      <c r="Q196" s="25"/>
      <c r="R196" s="25"/>
      <c r="S196" s="25"/>
      <c r="T196" s="25"/>
      <c r="AA196" s="20">
        <v>30.0</v>
      </c>
      <c r="AB196" s="20">
        <v>0.0</v>
      </c>
    </row>
    <row r="197">
      <c r="A197" s="7">
        <v>253.0</v>
      </c>
      <c r="B197" s="11" t="s">
        <v>767</v>
      </c>
      <c r="C197" s="11" t="s">
        <v>768</v>
      </c>
      <c r="D197" s="11" t="s">
        <v>769</v>
      </c>
      <c r="E197" s="7">
        <v>2015.0</v>
      </c>
      <c r="F197" s="11" t="s">
        <v>47</v>
      </c>
      <c r="G197" s="12" t="s">
        <v>39</v>
      </c>
      <c r="H197" s="20">
        <v>36.0</v>
      </c>
      <c r="I197" s="14" t="s">
        <v>40</v>
      </c>
      <c r="J197" s="20">
        <v>0.0</v>
      </c>
      <c r="K197" s="16" t="str">
        <f t="shared" si="1"/>
        <v>One sex</v>
      </c>
      <c r="L197" s="16" t="s">
        <v>40</v>
      </c>
      <c r="M197" s="16" t="s">
        <v>40</v>
      </c>
      <c r="N197" s="16" t="s">
        <v>40</v>
      </c>
      <c r="O197" s="25"/>
      <c r="P197" s="25"/>
      <c r="Q197" s="25"/>
      <c r="R197" s="25"/>
      <c r="S197" s="25"/>
      <c r="T197" s="25"/>
      <c r="AA197" s="20">
        <v>36.0</v>
      </c>
      <c r="AB197" s="20">
        <v>0.0</v>
      </c>
    </row>
    <row r="198">
      <c r="A198" s="7">
        <v>255.0</v>
      </c>
      <c r="B198" s="11" t="s">
        <v>770</v>
      </c>
      <c r="C198" s="11" t="s">
        <v>771</v>
      </c>
      <c r="D198" s="11" t="s">
        <v>772</v>
      </c>
      <c r="E198" s="7">
        <v>2015.0</v>
      </c>
      <c r="F198" s="11" t="s">
        <v>773</v>
      </c>
      <c r="G198" s="12" t="s">
        <v>40</v>
      </c>
      <c r="H198" s="20">
        <v>30.0</v>
      </c>
      <c r="I198" s="14" t="s">
        <v>40</v>
      </c>
      <c r="J198" s="20">
        <v>34.0</v>
      </c>
      <c r="K198" s="16" t="str">
        <f t="shared" si="1"/>
        <v>XXXXXXX</v>
      </c>
      <c r="L198" s="16" t="s">
        <v>40</v>
      </c>
      <c r="M198" s="16" t="s">
        <v>39</v>
      </c>
      <c r="N198" s="16" t="s">
        <v>40</v>
      </c>
      <c r="O198" s="11"/>
      <c r="P198" s="25"/>
      <c r="Q198" s="25"/>
      <c r="R198" s="25"/>
      <c r="S198" s="25"/>
      <c r="T198" s="25"/>
      <c r="AA198" s="20">
        <v>30.0</v>
      </c>
      <c r="AB198" s="20">
        <v>34.0</v>
      </c>
    </row>
    <row r="199">
      <c r="A199" s="7">
        <v>256.0</v>
      </c>
      <c r="B199" s="11" t="s">
        <v>774</v>
      </c>
      <c r="C199" s="11" t="s">
        <v>775</v>
      </c>
      <c r="D199" s="11" t="s">
        <v>776</v>
      </c>
      <c r="E199" s="7">
        <v>2015.0</v>
      </c>
      <c r="F199" s="11" t="s">
        <v>47</v>
      </c>
      <c r="G199" s="12" t="s">
        <v>39</v>
      </c>
      <c r="H199" s="13"/>
      <c r="I199" s="14" t="s">
        <v>40</v>
      </c>
      <c r="J199" s="13"/>
      <c r="K199" s="16" t="str">
        <f t="shared" si="1"/>
        <v>One sex</v>
      </c>
      <c r="L199" s="16" t="s">
        <v>40</v>
      </c>
      <c r="M199" s="16" t="s">
        <v>40</v>
      </c>
      <c r="N199" s="16" t="s">
        <v>40</v>
      </c>
      <c r="O199" s="25"/>
      <c r="P199" s="25"/>
      <c r="Q199" s="25"/>
      <c r="R199" s="25"/>
      <c r="S199" s="25"/>
      <c r="T199" s="11" t="s">
        <v>777</v>
      </c>
      <c r="AA199" s="13"/>
      <c r="AB199" s="13"/>
    </row>
    <row r="200">
      <c r="A200" s="7">
        <v>257.0</v>
      </c>
      <c r="B200" s="11" t="s">
        <v>778</v>
      </c>
      <c r="C200" s="11" t="s">
        <v>779</v>
      </c>
      <c r="D200" s="11" t="s">
        <v>780</v>
      </c>
      <c r="E200" s="7">
        <v>2015.0</v>
      </c>
      <c r="F200" s="11" t="s">
        <v>140</v>
      </c>
      <c r="G200" s="12" t="s">
        <v>39</v>
      </c>
      <c r="H200" s="13"/>
      <c r="I200" s="14" t="s">
        <v>40</v>
      </c>
      <c r="J200" s="20">
        <v>0.0</v>
      </c>
      <c r="K200" s="16" t="str">
        <f t="shared" si="1"/>
        <v>One sex</v>
      </c>
      <c r="L200" s="16" t="s">
        <v>40</v>
      </c>
      <c r="M200" s="16" t="s">
        <v>40</v>
      </c>
      <c r="N200" s="16" t="s">
        <v>40</v>
      </c>
      <c r="O200" s="25"/>
      <c r="P200" s="25"/>
      <c r="Q200" s="25"/>
      <c r="R200" s="25"/>
      <c r="S200" s="25"/>
      <c r="T200" s="25"/>
      <c r="AA200" s="13"/>
      <c r="AB200" s="20">
        <v>0.0</v>
      </c>
    </row>
    <row r="201">
      <c r="A201" s="7">
        <v>260.0</v>
      </c>
      <c r="B201" s="11" t="s">
        <v>781</v>
      </c>
      <c r="C201" s="11" t="s">
        <v>782</v>
      </c>
      <c r="D201" s="11" t="s">
        <v>783</v>
      </c>
      <c r="E201" s="7">
        <v>2015.0</v>
      </c>
      <c r="F201" s="11" t="s">
        <v>766</v>
      </c>
      <c r="G201" s="12" t="s">
        <v>39</v>
      </c>
      <c r="H201" s="20">
        <v>49.0</v>
      </c>
      <c r="I201" s="14" t="s">
        <v>40</v>
      </c>
      <c r="J201" s="20">
        <v>0.0</v>
      </c>
      <c r="K201" s="16" t="str">
        <f t="shared" si="1"/>
        <v>One sex</v>
      </c>
      <c r="L201" s="16" t="s">
        <v>40</v>
      </c>
      <c r="M201" s="16" t="s">
        <v>40</v>
      </c>
      <c r="N201" s="16" t="s">
        <v>40</v>
      </c>
      <c r="O201" s="25"/>
      <c r="P201" s="25"/>
      <c r="Q201" s="25"/>
      <c r="R201" s="25"/>
      <c r="S201" s="25"/>
      <c r="T201" s="25"/>
      <c r="AA201" s="20">
        <v>49.0</v>
      </c>
      <c r="AB201" s="20">
        <v>0.0</v>
      </c>
    </row>
    <row r="202">
      <c r="A202" s="7">
        <v>261.0</v>
      </c>
      <c r="B202" s="11" t="s">
        <v>784</v>
      </c>
      <c r="C202" s="11" t="s">
        <v>785</v>
      </c>
      <c r="D202" s="11" t="s">
        <v>786</v>
      </c>
      <c r="E202" s="7">
        <v>2015.0</v>
      </c>
      <c r="F202" s="11" t="s">
        <v>766</v>
      </c>
      <c r="G202" s="12" t="s">
        <v>39</v>
      </c>
      <c r="H202" s="13"/>
      <c r="I202" s="14" t="s">
        <v>40</v>
      </c>
      <c r="J202" s="24">
        <v>0.0</v>
      </c>
      <c r="K202" s="16" t="str">
        <f t="shared" si="1"/>
        <v>One sex</v>
      </c>
      <c r="L202" s="16" t="s">
        <v>40</v>
      </c>
      <c r="M202" s="16" t="s">
        <v>40</v>
      </c>
      <c r="N202" s="16" t="s">
        <v>40</v>
      </c>
      <c r="O202" s="25"/>
      <c r="P202" s="25"/>
      <c r="Q202" s="25"/>
      <c r="R202" s="25"/>
      <c r="S202" s="25"/>
      <c r="T202" s="25"/>
      <c r="AA202" s="13"/>
      <c r="AB202" s="24">
        <v>0.0</v>
      </c>
    </row>
    <row r="203">
      <c r="A203" s="7">
        <v>263.0</v>
      </c>
      <c r="B203" s="11" t="s">
        <v>787</v>
      </c>
      <c r="C203" s="11" t="s">
        <v>788</v>
      </c>
      <c r="D203" s="11" t="s">
        <v>789</v>
      </c>
      <c r="E203" s="7">
        <v>2015.0</v>
      </c>
      <c r="F203" s="11" t="s">
        <v>790</v>
      </c>
      <c r="G203" s="12" t="s">
        <v>40</v>
      </c>
      <c r="H203" s="20">
        <v>0.0</v>
      </c>
      <c r="I203" s="14" t="s">
        <v>39</v>
      </c>
      <c r="J203" s="13"/>
      <c r="K203" s="16" t="str">
        <f t="shared" si="1"/>
        <v>One sex</v>
      </c>
      <c r="L203" s="16" t="s">
        <v>40</v>
      </c>
      <c r="M203" s="16" t="s">
        <v>40</v>
      </c>
      <c r="N203" s="16" t="s">
        <v>40</v>
      </c>
      <c r="O203" s="25"/>
      <c r="P203" s="25"/>
      <c r="Q203" s="25"/>
      <c r="R203" s="25"/>
      <c r="S203" s="25"/>
      <c r="T203" s="25"/>
      <c r="AA203" s="20">
        <v>0.0</v>
      </c>
      <c r="AB203" s="13"/>
    </row>
    <row r="204">
      <c r="A204" s="7">
        <v>264.0</v>
      </c>
      <c r="B204" s="11" t="s">
        <v>791</v>
      </c>
      <c r="C204" s="11" t="s">
        <v>792</v>
      </c>
      <c r="D204" s="11" t="s">
        <v>793</v>
      </c>
      <c r="E204" s="7">
        <v>2015.0</v>
      </c>
      <c r="F204" s="11" t="s">
        <v>794</v>
      </c>
      <c r="G204" s="12" t="s">
        <v>40</v>
      </c>
      <c r="H204" s="13"/>
      <c r="I204" s="14" t="s">
        <v>40</v>
      </c>
      <c r="J204" s="13"/>
      <c r="K204" s="16" t="str">
        <f t="shared" si="1"/>
        <v>One sex</v>
      </c>
      <c r="L204" s="16" t="s">
        <v>40</v>
      </c>
      <c r="M204" s="16" t="s">
        <v>40</v>
      </c>
      <c r="N204" s="16" t="s">
        <v>39</v>
      </c>
      <c r="O204" s="25"/>
      <c r="P204" s="25"/>
      <c r="Q204" s="25"/>
      <c r="R204" s="25"/>
      <c r="S204" s="25"/>
      <c r="T204" s="11" t="s">
        <v>795</v>
      </c>
      <c r="AA204" s="13"/>
      <c r="AB204" s="13"/>
    </row>
    <row r="205">
      <c r="A205" s="7">
        <v>265.0</v>
      </c>
      <c r="B205" s="11" t="s">
        <v>796</v>
      </c>
      <c r="C205" s="11" t="s">
        <v>797</v>
      </c>
      <c r="D205" s="11" t="s">
        <v>798</v>
      </c>
      <c r="E205" s="7">
        <v>2015.0</v>
      </c>
      <c r="F205" s="11" t="s">
        <v>799</v>
      </c>
      <c r="G205" s="12" t="s">
        <v>39</v>
      </c>
      <c r="H205" s="13"/>
      <c r="I205" s="14" t="s">
        <v>40</v>
      </c>
      <c r="J205" s="20">
        <v>0.0</v>
      </c>
      <c r="K205" s="16" t="str">
        <f t="shared" si="1"/>
        <v>One sex</v>
      </c>
      <c r="L205" s="16" t="s">
        <v>40</v>
      </c>
      <c r="M205" s="16" t="s">
        <v>40</v>
      </c>
      <c r="N205" s="16" t="s">
        <v>40</v>
      </c>
      <c r="O205" s="25"/>
      <c r="P205" s="25"/>
      <c r="Q205" s="25"/>
      <c r="R205" s="25"/>
      <c r="S205" s="25"/>
      <c r="T205" s="11" t="s">
        <v>800</v>
      </c>
      <c r="AA205" s="13"/>
      <c r="AB205" s="20">
        <v>0.0</v>
      </c>
    </row>
    <row r="206">
      <c r="A206" s="7">
        <v>266.0</v>
      </c>
      <c r="B206" s="11" t="s">
        <v>801</v>
      </c>
      <c r="C206" s="11" t="s">
        <v>802</v>
      </c>
      <c r="D206" s="11" t="s">
        <v>803</v>
      </c>
      <c r="E206" s="7">
        <v>2015.0</v>
      </c>
      <c r="F206" s="11" t="s">
        <v>335</v>
      </c>
      <c r="G206" s="12" t="s">
        <v>39</v>
      </c>
      <c r="H206" s="20">
        <v>90.0</v>
      </c>
      <c r="I206" s="14" t="s">
        <v>40</v>
      </c>
      <c r="J206" s="20">
        <v>0.0</v>
      </c>
      <c r="K206" s="16" t="str">
        <f t="shared" si="1"/>
        <v>One sex</v>
      </c>
      <c r="L206" s="16" t="s">
        <v>40</v>
      </c>
      <c r="M206" s="16" t="s">
        <v>40</v>
      </c>
      <c r="N206" s="16" t="s">
        <v>40</v>
      </c>
      <c r="O206" s="25"/>
      <c r="P206" s="25"/>
      <c r="Q206" s="25"/>
      <c r="R206" s="25"/>
      <c r="S206" s="25"/>
      <c r="T206" s="25"/>
      <c r="AA206" s="20">
        <v>90.0</v>
      </c>
      <c r="AB206" s="20">
        <v>0.0</v>
      </c>
    </row>
    <row r="207">
      <c r="A207" s="7">
        <v>267.0</v>
      </c>
      <c r="B207" s="11" t="s">
        <v>804</v>
      </c>
      <c r="C207" s="11" t="s">
        <v>805</v>
      </c>
      <c r="D207" s="11" t="s">
        <v>806</v>
      </c>
      <c r="E207" s="7">
        <v>2015.0</v>
      </c>
      <c r="F207" s="11" t="s">
        <v>201</v>
      </c>
      <c r="G207" s="12" t="s">
        <v>39</v>
      </c>
      <c r="H207" s="13"/>
      <c r="I207" s="14" t="s">
        <v>40</v>
      </c>
      <c r="J207" s="20">
        <v>0.0</v>
      </c>
      <c r="K207" s="16" t="str">
        <f t="shared" si="1"/>
        <v>One sex</v>
      </c>
      <c r="L207" s="16" t="s">
        <v>40</v>
      </c>
      <c r="M207" s="16" t="s">
        <v>40</v>
      </c>
      <c r="N207" s="16" t="s">
        <v>40</v>
      </c>
      <c r="O207" s="25"/>
      <c r="P207" s="25"/>
      <c r="Q207" s="25"/>
      <c r="R207" s="25"/>
      <c r="S207" s="25"/>
      <c r="T207" s="25"/>
      <c r="AA207" s="13"/>
      <c r="AB207" s="20">
        <v>0.0</v>
      </c>
    </row>
    <row r="208">
      <c r="A208" s="7">
        <v>268.0</v>
      </c>
      <c r="B208" s="11" t="s">
        <v>807</v>
      </c>
      <c r="C208" s="11" t="s">
        <v>808</v>
      </c>
      <c r="D208" s="11" t="s">
        <v>809</v>
      </c>
      <c r="E208" s="7">
        <v>2015.0</v>
      </c>
      <c r="F208" s="11" t="s">
        <v>47</v>
      </c>
      <c r="G208" s="12" t="s">
        <v>40</v>
      </c>
      <c r="H208" s="20">
        <v>0.0</v>
      </c>
      <c r="I208" s="14" t="s">
        <v>39</v>
      </c>
      <c r="J208" s="13"/>
      <c r="K208" s="16" t="str">
        <f t="shared" si="1"/>
        <v>One sex</v>
      </c>
      <c r="L208" s="16" t="s">
        <v>40</v>
      </c>
      <c r="M208" s="16" t="s">
        <v>40</v>
      </c>
      <c r="N208" s="16" t="s">
        <v>40</v>
      </c>
      <c r="O208" s="25"/>
      <c r="P208" s="25"/>
      <c r="Q208" s="25"/>
      <c r="R208" s="25"/>
      <c r="S208" s="25"/>
      <c r="T208" s="11" t="s">
        <v>810</v>
      </c>
      <c r="AA208" s="20">
        <v>0.0</v>
      </c>
      <c r="AB208" s="13"/>
    </row>
    <row r="209">
      <c r="A209" s="7">
        <v>269.0</v>
      </c>
      <c r="B209" s="11" t="s">
        <v>811</v>
      </c>
      <c r="C209" s="11" t="s">
        <v>812</v>
      </c>
      <c r="D209" s="11" t="s">
        <v>813</v>
      </c>
      <c r="E209" s="7">
        <v>2015.0</v>
      </c>
      <c r="F209" s="11" t="s">
        <v>47</v>
      </c>
      <c r="G209" s="12" t="s">
        <v>39</v>
      </c>
      <c r="H209" s="20">
        <v>20.0</v>
      </c>
      <c r="I209" s="14" t="s">
        <v>40</v>
      </c>
      <c r="J209" s="20">
        <v>0.0</v>
      </c>
      <c r="K209" s="16" t="str">
        <f t="shared" si="1"/>
        <v>One sex</v>
      </c>
      <c r="L209" s="16" t="s">
        <v>40</v>
      </c>
      <c r="M209" s="16" t="s">
        <v>40</v>
      </c>
      <c r="N209" s="16" t="s">
        <v>40</v>
      </c>
      <c r="O209" s="25"/>
      <c r="P209" s="25"/>
      <c r="Q209" s="25"/>
      <c r="R209" s="25"/>
      <c r="S209" s="25"/>
      <c r="T209" s="25"/>
      <c r="AA209" s="20">
        <v>20.0</v>
      </c>
      <c r="AB209" s="20">
        <v>0.0</v>
      </c>
    </row>
    <row r="210">
      <c r="A210" s="7">
        <v>270.0</v>
      </c>
      <c r="B210" s="11" t="s">
        <v>814</v>
      </c>
      <c r="C210" s="11" t="s">
        <v>815</v>
      </c>
      <c r="D210" s="11" t="s">
        <v>816</v>
      </c>
      <c r="E210" s="7">
        <v>2015.0</v>
      </c>
      <c r="F210" s="11" t="s">
        <v>47</v>
      </c>
      <c r="G210" s="12" t="s">
        <v>39</v>
      </c>
      <c r="H210" s="13"/>
      <c r="I210" s="14" t="s">
        <v>40</v>
      </c>
      <c r="J210" s="20">
        <v>0.0</v>
      </c>
      <c r="K210" s="16" t="str">
        <f t="shared" si="1"/>
        <v>One sex</v>
      </c>
      <c r="L210" s="16" t="s">
        <v>40</v>
      </c>
      <c r="M210" s="16" t="s">
        <v>40</v>
      </c>
      <c r="N210" s="16" t="s">
        <v>40</v>
      </c>
      <c r="O210" s="25"/>
      <c r="P210" s="25"/>
      <c r="Q210" s="25"/>
      <c r="R210" s="25"/>
      <c r="S210" s="25"/>
      <c r="T210" s="11" t="s">
        <v>817</v>
      </c>
      <c r="AA210" s="13"/>
      <c r="AB210" s="20">
        <v>0.0</v>
      </c>
    </row>
    <row r="211">
      <c r="A211" s="7">
        <v>271.0</v>
      </c>
      <c r="B211" s="11" t="s">
        <v>818</v>
      </c>
      <c r="C211" s="11" t="s">
        <v>819</v>
      </c>
      <c r="D211" s="11" t="s">
        <v>820</v>
      </c>
      <c r="E211" s="7">
        <v>2015.0</v>
      </c>
      <c r="F211" s="11" t="s">
        <v>821</v>
      </c>
      <c r="G211" s="12" t="s">
        <v>39</v>
      </c>
      <c r="H211" s="20">
        <v>12.0</v>
      </c>
      <c r="I211" s="14" t="s">
        <v>40</v>
      </c>
      <c r="J211" s="20">
        <v>0.0</v>
      </c>
      <c r="K211" s="16" t="str">
        <f t="shared" si="1"/>
        <v>One sex</v>
      </c>
      <c r="L211" s="16" t="s">
        <v>40</v>
      </c>
      <c r="M211" s="16" t="s">
        <v>40</v>
      </c>
      <c r="N211" s="16" t="s">
        <v>40</v>
      </c>
      <c r="O211" s="25"/>
      <c r="P211" s="25"/>
      <c r="Q211" s="25"/>
      <c r="R211" s="25"/>
      <c r="S211" s="25"/>
      <c r="T211" s="25"/>
      <c r="AA211" s="20">
        <v>12.0</v>
      </c>
      <c r="AB211" s="20">
        <v>0.0</v>
      </c>
    </row>
    <row r="212">
      <c r="A212" s="7">
        <v>272.0</v>
      </c>
      <c r="B212" s="11" t="s">
        <v>822</v>
      </c>
      <c r="C212" s="11" t="s">
        <v>823</v>
      </c>
      <c r="D212" s="11" t="s">
        <v>824</v>
      </c>
      <c r="E212" s="7">
        <v>2015.0</v>
      </c>
      <c r="F212" s="11" t="s">
        <v>825</v>
      </c>
      <c r="G212" s="12" t="s">
        <v>39</v>
      </c>
      <c r="H212" s="20">
        <v>54.0</v>
      </c>
      <c r="I212" s="14" t="s">
        <v>40</v>
      </c>
      <c r="J212" s="20">
        <v>0.0</v>
      </c>
      <c r="K212" s="16" t="str">
        <f t="shared" si="1"/>
        <v>One sex</v>
      </c>
      <c r="L212" s="16" t="s">
        <v>40</v>
      </c>
      <c r="M212" s="16" t="s">
        <v>40</v>
      </c>
      <c r="N212" s="16" t="s">
        <v>40</v>
      </c>
      <c r="O212" s="25"/>
      <c r="P212" s="25"/>
      <c r="Q212" s="25"/>
      <c r="R212" s="25"/>
      <c r="S212" s="25"/>
      <c r="T212" s="25"/>
      <c r="AA212" s="20">
        <v>54.0</v>
      </c>
      <c r="AB212" s="20">
        <v>0.0</v>
      </c>
    </row>
    <row r="213">
      <c r="A213" s="7">
        <v>273.0</v>
      </c>
      <c r="B213" s="11" t="s">
        <v>826</v>
      </c>
      <c r="C213" s="11" t="s">
        <v>827</v>
      </c>
      <c r="D213" s="11" t="s">
        <v>828</v>
      </c>
      <c r="E213" s="7">
        <v>2015.0</v>
      </c>
      <c r="F213" s="11" t="s">
        <v>829</v>
      </c>
      <c r="G213" s="12" t="s">
        <v>40</v>
      </c>
      <c r="H213" s="20">
        <v>0.0</v>
      </c>
      <c r="I213" s="14" t="s">
        <v>39</v>
      </c>
      <c r="J213" s="20">
        <v>50.0</v>
      </c>
      <c r="K213" s="16" t="str">
        <f t="shared" si="1"/>
        <v>One sex</v>
      </c>
      <c r="L213" s="16" t="s">
        <v>40</v>
      </c>
      <c r="M213" s="16" t="s">
        <v>40</v>
      </c>
      <c r="N213" s="16" t="s">
        <v>40</v>
      </c>
      <c r="O213" s="25"/>
      <c r="P213" s="25"/>
      <c r="Q213" s="25"/>
      <c r="R213" s="25"/>
      <c r="S213" s="25"/>
      <c r="T213" s="25"/>
      <c r="AA213" s="20">
        <v>0.0</v>
      </c>
      <c r="AB213" s="20">
        <v>50.0</v>
      </c>
    </row>
    <row r="214">
      <c r="A214" s="7">
        <v>276.0</v>
      </c>
      <c r="B214" s="11" t="s">
        <v>830</v>
      </c>
      <c r="C214" s="11" t="s">
        <v>831</v>
      </c>
      <c r="D214" s="11" t="s">
        <v>832</v>
      </c>
      <c r="E214" s="7">
        <v>2015.0</v>
      </c>
      <c r="F214" s="11" t="s">
        <v>833</v>
      </c>
      <c r="G214" s="12" t="s">
        <v>39</v>
      </c>
      <c r="H214" s="20">
        <v>45.0</v>
      </c>
      <c r="I214" s="14" t="s">
        <v>40</v>
      </c>
      <c r="J214" s="20">
        <v>0.0</v>
      </c>
      <c r="K214" s="16" t="str">
        <f t="shared" si="1"/>
        <v>One sex</v>
      </c>
      <c r="L214" s="16" t="s">
        <v>40</v>
      </c>
      <c r="M214" s="16" t="s">
        <v>40</v>
      </c>
      <c r="N214" s="16" t="s">
        <v>40</v>
      </c>
      <c r="O214" s="25"/>
      <c r="P214" s="25"/>
      <c r="Q214" s="25"/>
      <c r="R214" s="25"/>
      <c r="S214" s="25"/>
      <c r="T214" s="25"/>
      <c r="AA214" s="20">
        <v>45.0</v>
      </c>
      <c r="AB214" s="20">
        <v>0.0</v>
      </c>
    </row>
    <row r="215">
      <c r="A215" s="7">
        <v>278.0</v>
      </c>
      <c r="B215" s="11" t="s">
        <v>834</v>
      </c>
      <c r="C215" s="11" t="s">
        <v>835</v>
      </c>
      <c r="D215" s="11" t="s">
        <v>836</v>
      </c>
      <c r="E215" s="7">
        <v>2015.0</v>
      </c>
      <c r="F215" s="11" t="s">
        <v>837</v>
      </c>
      <c r="G215" s="12" t="s">
        <v>39</v>
      </c>
      <c r="H215" s="20">
        <v>10.0</v>
      </c>
      <c r="I215" s="14" t="s">
        <v>40</v>
      </c>
      <c r="J215" s="20">
        <v>0.0</v>
      </c>
      <c r="K215" s="16" t="str">
        <f t="shared" si="1"/>
        <v>One sex</v>
      </c>
      <c r="L215" s="16" t="s">
        <v>40</v>
      </c>
      <c r="M215" s="16" t="s">
        <v>40</v>
      </c>
      <c r="N215" s="16" t="s">
        <v>40</v>
      </c>
      <c r="O215" s="25"/>
      <c r="P215" s="25"/>
      <c r="Q215" s="25"/>
      <c r="R215" s="25"/>
      <c r="S215" s="25"/>
      <c r="T215" s="11" t="s">
        <v>838</v>
      </c>
      <c r="AA215" s="20">
        <v>10.0</v>
      </c>
      <c r="AB215" s="20">
        <v>0.0</v>
      </c>
    </row>
    <row r="216">
      <c r="A216" s="7">
        <v>279.0</v>
      </c>
      <c r="B216" s="11" t="s">
        <v>839</v>
      </c>
      <c r="C216" s="11" t="s">
        <v>840</v>
      </c>
      <c r="D216" s="11" t="s">
        <v>841</v>
      </c>
      <c r="E216" s="7">
        <v>2015.0</v>
      </c>
      <c r="F216" s="11" t="s">
        <v>773</v>
      </c>
      <c r="G216" s="12" t="s">
        <v>40</v>
      </c>
      <c r="H216" s="20">
        <v>59.0</v>
      </c>
      <c r="I216" s="14" t="s">
        <v>40</v>
      </c>
      <c r="J216" s="20">
        <v>65.0</v>
      </c>
      <c r="K216" s="16" t="str">
        <f t="shared" si="1"/>
        <v>XXXXXXX</v>
      </c>
      <c r="L216" s="16" t="s">
        <v>40</v>
      </c>
      <c r="M216" s="16" t="s">
        <v>39</v>
      </c>
      <c r="N216" s="16" t="s">
        <v>40</v>
      </c>
      <c r="O216" s="11"/>
      <c r="P216" s="25"/>
      <c r="Q216" s="25"/>
      <c r="R216" s="25"/>
      <c r="S216" s="25"/>
      <c r="T216" s="25"/>
      <c r="AA216" s="20">
        <v>59.0</v>
      </c>
      <c r="AB216" s="20">
        <v>65.0</v>
      </c>
    </row>
    <row r="217">
      <c r="A217" s="7">
        <v>280.0</v>
      </c>
      <c r="B217" s="11" t="s">
        <v>842</v>
      </c>
      <c r="C217" s="11" t="s">
        <v>843</v>
      </c>
      <c r="D217" s="11" t="s">
        <v>844</v>
      </c>
      <c r="E217" s="7">
        <v>2015.0</v>
      </c>
      <c r="F217" s="11" t="s">
        <v>201</v>
      </c>
      <c r="G217" s="12" t="s">
        <v>39</v>
      </c>
      <c r="H217" s="13"/>
      <c r="I217" s="14" t="s">
        <v>40</v>
      </c>
      <c r="J217" s="20">
        <v>0.0</v>
      </c>
      <c r="K217" s="16" t="str">
        <f t="shared" si="1"/>
        <v>One sex</v>
      </c>
      <c r="L217" s="16" t="s">
        <v>40</v>
      </c>
      <c r="M217" s="16" t="s">
        <v>40</v>
      </c>
      <c r="N217" s="16" t="s">
        <v>40</v>
      </c>
      <c r="O217" s="25"/>
      <c r="P217" s="25"/>
      <c r="Q217" s="25"/>
      <c r="R217" s="25"/>
      <c r="S217" s="25"/>
      <c r="T217" s="11" t="s">
        <v>845</v>
      </c>
      <c r="AA217" s="13"/>
      <c r="AB217" s="20">
        <v>0.0</v>
      </c>
    </row>
    <row r="218">
      <c r="A218" s="7">
        <v>281.0</v>
      </c>
      <c r="B218" s="11" t="s">
        <v>846</v>
      </c>
      <c r="C218" s="11" t="s">
        <v>847</v>
      </c>
      <c r="D218" s="11" t="s">
        <v>848</v>
      </c>
      <c r="E218" s="7">
        <v>2015.0</v>
      </c>
      <c r="F218" s="11" t="s">
        <v>47</v>
      </c>
      <c r="G218" s="12" t="s">
        <v>40</v>
      </c>
      <c r="H218" s="20">
        <v>0.0</v>
      </c>
      <c r="I218" s="14" t="s">
        <v>39</v>
      </c>
      <c r="J218" s="13"/>
      <c r="K218" s="16" t="str">
        <f t="shared" si="1"/>
        <v>One sex</v>
      </c>
      <c r="L218" s="16" t="s">
        <v>40</v>
      </c>
      <c r="M218" s="16" t="s">
        <v>40</v>
      </c>
      <c r="N218" s="16" t="s">
        <v>40</v>
      </c>
      <c r="O218" s="25"/>
      <c r="P218" s="25"/>
      <c r="Q218" s="25"/>
      <c r="R218" s="25"/>
      <c r="S218" s="25"/>
      <c r="T218" s="11" t="s">
        <v>849</v>
      </c>
      <c r="AA218" s="20">
        <v>0.0</v>
      </c>
      <c r="AB218" s="13"/>
    </row>
    <row r="219">
      <c r="A219" s="7">
        <v>282.0</v>
      </c>
      <c r="B219" s="11" t="s">
        <v>850</v>
      </c>
      <c r="C219" s="11" t="s">
        <v>851</v>
      </c>
      <c r="D219" s="11" t="s">
        <v>852</v>
      </c>
      <c r="E219" s="7">
        <v>2015.0</v>
      </c>
      <c r="F219" s="11" t="s">
        <v>84</v>
      </c>
      <c r="G219" s="12" t="s">
        <v>39</v>
      </c>
      <c r="H219" s="20">
        <v>6.0</v>
      </c>
      <c r="I219" s="14" t="s">
        <v>40</v>
      </c>
      <c r="J219" s="20">
        <v>0.0</v>
      </c>
      <c r="K219" s="16" t="str">
        <f t="shared" si="1"/>
        <v>One sex</v>
      </c>
      <c r="L219" s="16" t="s">
        <v>40</v>
      </c>
      <c r="M219" s="16" t="s">
        <v>40</v>
      </c>
      <c r="N219" s="16" t="s">
        <v>40</v>
      </c>
      <c r="O219" s="25"/>
      <c r="P219" s="25"/>
      <c r="Q219" s="25"/>
      <c r="R219" s="25"/>
      <c r="S219" s="25"/>
      <c r="T219" s="25"/>
      <c r="AA219" s="20">
        <v>6.0</v>
      </c>
      <c r="AB219" s="20">
        <v>0.0</v>
      </c>
    </row>
    <row r="220">
      <c r="A220" s="7">
        <v>283.0</v>
      </c>
      <c r="B220" s="11" t="s">
        <v>853</v>
      </c>
      <c r="C220" s="11" t="s">
        <v>854</v>
      </c>
      <c r="D220" s="11" t="s">
        <v>855</v>
      </c>
      <c r="E220" s="7">
        <v>2015.0</v>
      </c>
      <c r="F220" s="11" t="s">
        <v>856</v>
      </c>
      <c r="G220" s="12" t="s">
        <v>39</v>
      </c>
      <c r="H220" s="13"/>
      <c r="I220" s="14" t="s">
        <v>40</v>
      </c>
      <c r="J220" s="20">
        <v>0.0</v>
      </c>
      <c r="K220" s="16" t="str">
        <f t="shared" si="1"/>
        <v>One sex</v>
      </c>
      <c r="L220" s="16" t="s">
        <v>40</v>
      </c>
      <c r="M220" s="16" t="s">
        <v>40</v>
      </c>
      <c r="N220" s="16" t="s">
        <v>40</v>
      </c>
      <c r="O220" s="25"/>
      <c r="P220" s="25"/>
      <c r="Q220" s="25"/>
      <c r="R220" s="25"/>
      <c r="S220" s="25"/>
      <c r="T220" s="11" t="s">
        <v>857</v>
      </c>
      <c r="AA220" s="13"/>
      <c r="AB220" s="20">
        <v>0.0</v>
      </c>
    </row>
    <row r="221">
      <c r="A221" s="7">
        <v>284.0</v>
      </c>
      <c r="B221" s="11" t="s">
        <v>858</v>
      </c>
      <c r="C221" s="11" t="s">
        <v>859</v>
      </c>
      <c r="D221" s="11" t="s">
        <v>860</v>
      </c>
      <c r="E221" s="7">
        <v>2015.0</v>
      </c>
      <c r="F221" s="11" t="s">
        <v>47</v>
      </c>
      <c r="G221" s="12" t="s">
        <v>39</v>
      </c>
      <c r="H221" s="13"/>
      <c r="I221" s="14" t="s">
        <v>40</v>
      </c>
      <c r="J221" s="13"/>
      <c r="K221" s="16" t="str">
        <f t="shared" si="1"/>
        <v>One sex</v>
      </c>
      <c r="L221" s="16" t="s">
        <v>40</v>
      </c>
      <c r="M221" s="16" t="s">
        <v>40</v>
      </c>
      <c r="N221" s="16" t="s">
        <v>40</v>
      </c>
      <c r="O221" s="25"/>
      <c r="P221" s="25"/>
      <c r="Q221" s="25"/>
      <c r="R221" s="25"/>
      <c r="S221" s="25"/>
      <c r="T221" s="25"/>
      <c r="AA221" s="13"/>
      <c r="AB221" s="13"/>
    </row>
    <row r="222">
      <c r="A222" s="7">
        <v>286.0</v>
      </c>
      <c r="B222" s="11" t="s">
        <v>861</v>
      </c>
      <c r="C222" s="11" t="s">
        <v>862</v>
      </c>
      <c r="D222" s="11" t="s">
        <v>863</v>
      </c>
      <c r="E222" s="7">
        <v>2015.0</v>
      </c>
      <c r="F222" s="11" t="s">
        <v>84</v>
      </c>
      <c r="G222" s="12" t="s">
        <v>39</v>
      </c>
      <c r="H222" s="13"/>
      <c r="I222" s="14" t="s">
        <v>40</v>
      </c>
      <c r="J222" s="20">
        <v>0.0</v>
      </c>
      <c r="K222" s="16" t="str">
        <f t="shared" si="1"/>
        <v>One sex</v>
      </c>
      <c r="L222" s="16" t="s">
        <v>40</v>
      </c>
      <c r="M222" s="16" t="s">
        <v>40</v>
      </c>
      <c r="N222" s="16" t="s">
        <v>40</v>
      </c>
      <c r="O222" s="25"/>
      <c r="P222" s="25"/>
      <c r="Q222" s="25"/>
      <c r="R222" s="25"/>
      <c r="S222" s="25"/>
      <c r="T222" s="11" t="s">
        <v>864</v>
      </c>
      <c r="AA222" s="13"/>
      <c r="AB222" s="20">
        <v>0.0</v>
      </c>
    </row>
    <row r="223">
      <c r="A223" s="7">
        <v>287.0</v>
      </c>
      <c r="B223" s="11" t="s">
        <v>865</v>
      </c>
      <c r="C223" s="11" t="s">
        <v>866</v>
      </c>
      <c r="D223" s="11" t="s">
        <v>867</v>
      </c>
      <c r="E223" s="7">
        <v>2015.0</v>
      </c>
      <c r="F223" s="11" t="s">
        <v>868</v>
      </c>
      <c r="G223" s="12" t="s">
        <v>40</v>
      </c>
      <c r="H223" s="29"/>
      <c r="I223" s="14" t="s">
        <v>40</v>
      </c>
      <c r="J223" s="13"/>
      <c r="K223" s="16" t="str">
        <f t="shared" si="1"/>
        <v>XXXXXXX</v>
      </c>
      <c r="L223" s="16" t="s">
        <v>39</v>
      </c>
      <c r="M223" s="16" t="s">
        <v>40</v>
      </c>
      <c r="N223" s="16" t="s">
        <v>40</v>
      </c>
      <c r="O223" s="11"/>
      <c r="P223" s="25"/>
      <c r="Q223" s="25"/>
      <c r="R223" s="25"/>
      <c r="S223" s="25"/>
      <c r="T223" s="11" t="s">
        <v>869</v>
      </c>
      <c r="AA223" s="29"/>
      <c r="AB223" s="13"/>
      <c r="AC223" s="20" t="s">
        <v>870</v>
      </c>
    </row>
    <row r="224">
      <c r="A224" s="7">
        <v>289.0</v>
      </c>
      <c r="B224" s="11" t="s">
        <v>871</v>
      </c>
      <c r="C224" s="11" t="s">
        <v>872</v>
      </c>
      <c r="D224" s="11" t="s">
        <v>873</v>
      </c>
      <c r="E224" s="7">
        <v>2015.0</v>
      </c>
      <c r="F224" s="11" t="s">
        <v>874</v>
      </c>
      <c r="G224" s="12" t="s">
        <v>40</v>
      </c>
      <c r="H224" s="20">
        <v>34.0</v>
      </c>
      <c r="I224" s="14" t="s">
        <v>40</v>
      </c>
      <c r="J224" s="20">
        <v>40.0</v>
      </c>
      <c r="K224" s="16" t="str">
        <f t="shared" si="1"/>
        <v>XXXXXXX</v>
      </c>
      <c r="L224" s="16" t="s">
        <v>40</v>
      </c>
      <c r="M224" s="16" t="s">
        <v>39</v>
      </c>
      <c r="N224" s="16" t="s">
        <v>40</v>
      </c>
      <c r="O224" s="11"/>
      <c r="P224" s="25"/>
      <c r="Q224" s="25"/>
      <c r="R224" s="25"/>
      <c r="S224" s="25"/>
      <c r="T224" s="25"/>
      <c r="AA224" s="20">
        <v>34.0</v>
      </c>
      <c r="AB224" s="20">
        <v>40.0</v>
      </c>
    </row>
    <row r="225">
      <c r="A225" s="7">
        <v>290.0</v>
      </c>
      <c r="B225" s="11" t="s">
        <v>875</v>
      </c>
      <c r="C225" s="11" t="s">
        <v>876</v>
      </c>
      <c r="D225" s="11" t="s">
        <v>877</v>
      </c>
      <c r="E225" s="7">
        <v>2015.0</v>
      </c>
      <c r="F225" s="11" t="s">
        <v>790</v>
      </c>
      <c r="G225" s="12" t="s">
        <v>40</v>
      </c>
      <c r="H225" s="20">
        <v>0.0</v>
      </c>
      <c r="I225" s="14" t="s">
        <v>39</v>
      </c>
      <c r="J225" s="20">
        <v>45.0</v>
      </c>
      <c r="K225" s="16" t="str">
        <f t="shared" si="1"/>
        <v>One sex</v>
      </c>
      <c r="L225" s="16" t="s">
        <v>40</v>
      </c>
      <c r="M225" s="16" t="s">
        <v>40</v>
      </c>
      <c r="N225" s="16" t="s">
        <v>40</v>
      </c>
      <c r="O225" s="25"/>
      <c r="P225" s="25"/>
      <c r="Q225" s="25"/>
      <c r="R225" s="25"/>
      <c r="S225" s="25"/>
      <c r="T225" s="25"/>
      <c r="AA225" s="20">
        <v>0.0</v>
      </c>
      <c r="AB225" s="20">
        <v>45.0</v>
      </c>
    </row>
    <row r="226">
      <c r="A226" s="7">
        <v>291.0</v>
      </c>
      <c r="B226" s="11" t="s">
        <v>878</v>
      </c>
      <c r="C226" s="11" t="s">
        <v>879</v>
      </c>
      <c r="D226" s="11" t="s">
        <v>880</v>
      </c>
      <c r="E226" s="7">
        <v>2015.0</v>
      </c>
      <c r="F226" s="11" t="s">
        <v>881</v>
      </c>
      <c r="G226" s="12" t="s">
        <v>39</v>
      </c>
      <c r="H226" s="13"/>
      <c r="I226" s="14" t="s">
        <v>40</v>
      </c>
      <c r="J226" s="13"/>
      <c r="K226" s="16" t="str">
        <f t="shared" si="1"/>
        <v>One sex</v>
      </c>
      <c r="L226" s="16" t="s">
        <v>40</v>
      </c>
      <c r="M226" s="16" t="s">
        <v>40</v>
      </c>
      <c r="N226" s="16" t="s">
        <v>40</v>
      </c>
      <c r="O226" s="25"/>
      <c r="P226" s="25"/>
      <c r="Q226" s="25"/>
      <c r="R226" s="25"/>
      <c r="S226" s="25"/>
      <c r="T226" s="11" t="s">
        <v>882</v>
      </c>
      <c r="AA226" s="13"/>
      <c r="AB226" s="13"/>
      <c r="AC226" s="20">
        <v>37.0</v>
      </c>
    </row>
    <row r="227">
      <c r="A227" s="7">
        <v>292.0</v>
      </c>
      <c r="B227" s="11" t="s">
        <v>883</v>
      </c>
      <c r="C227" s="11" t="s">
        <v>884</v>
      </c>
      <c r="D227" s="11" t="s">
        <v>885</v>
      </c>
      <c r="E227" s="7">
        <v>2015.0</v>
      </c>
      <c r="F227" s="11" t="s">
        <v>84</v>
      </c>
      <c r="G227" s="12" t="s">
        <v>39</v>
      </c>
      <c r="H227" s="13"/>
      <c r="I227" s="14" t="s">
        <v>40</v>
      </c>
      <c r="J227" s="13"/>
      <c r="K227" s="16" t="str">
        <f t="shared" si="1"/>
        <v>One sex</v>
      </c>
      <c r="L227" s="16" t="s">
        <v>40</v>
      </c>
      <c r="M227" s="16" t="s">
        <v>40</v>
      </c>
      <c r="N227" s="16" t="s">
        <v>40</v>
      </c>
      <c r="O227" s="25"/>
      <c r="P227" s="25"/>
      <c r="Q227" s="25"/>
      <c r="R227" s="25"/>
      <c r="S227" s="25"/>
      <c r="T227" s="11" t="s">
        <v>886</v>
      </c>
      <c r="AA227" s="13"/>
      <c r="AB227" s="13"/>
    </row>
    <row r="228">
      <c r="A228" s="7">
        <v>294.0</v>
      </c>
      <c r="B228" s="11" t="s">
        <v>887</v>
      </c>
      <c r="C228" s="11" t="s">
        <v>888</v>
      </c>
      <c r="D228" s="11" t="s">
        <v>889</v>
      </c>
      <c r="E228" s="7">
        <v>2015.0</v>
      </c>
      <c r="F228" s="11" t="s">
        <v>890</v>
      </c>
      <c r="G228" s="12" t="s">
        <v>40</v>
      </c>
      <c r="H228" s="20">
        <v>26.0</v>
      </c>
      <c r="I228" s="14" t="s">
        <v>40</v>
      </c>
      <c r="J228" s="20">
        <v>37.0</v>
      </c>
      <c r="K228" s="16" t="str">
        <f t="shared" si="1"/>
        <v>XXXXXXX</v>
      </c>
      <c r="L228" s="16" t="s">
        <v>40</v>
      </c>
      <c r="M228" s="16" t="s">
        <v>39</v>
      </c>
      <c r="N228" s="16" t="s">
        <v>40</v>
      </c>
      <c r="O228" s="11"/>
      <c r="P228" s="25"/>
      <c r="Q228" s="25"/>
      <c r="R228" s="25"/>
      <c r="S228" s="25"/>
      <c r="T228" s="11" t="s">
        <v>891</v>
      </c>
      <c r="AA228" s="20">
        <v>26.0</v>
      </c>
      <c r="AB228" s="20">
        <v>37.0</v>
      </c>
    </row>
    <row r="229">
      <c r="A229" s="7">
        <v>295.0</v>
      </c>
      <c r="B229" s="11" t="s">
        <v>892</v>
      </c>
      <c r="C229" s="11" t="s">
        <v>893</v>
      </c>
      <c r="D229" s="11" t="s">
        <v>894</v>
      </c>
      <c r="E229" s="7">
        <v>2015.0</v>
      </c>
      <c r="F229" s="11" t="s">
        <v>895</v>
      </c>
      <c r="G229" s="12" t="s">
        <v>39</v>
      </c>
      <c r="H229" s="20">
        <v>32.0</v>
      </c>
      <c r="I229" s="14" t="s">
        <v>40</v>
      </c>
      <c r="J229" s="20">
        <v>0.0</v>
      </c>
      <c r="K229" s="16" t="str">
        <f t="shared" si="1"/>
        <v>One sex</v>
      </c>
      <c r="L229" s="16" t="s">
        <v>40</v>
      </c>
      <c r="M229" s="16" t="s">
        <v>40</v>
      </c>
      <c r="N229" s="16" t="s">
        <v>40</v>
      </c>
      <c r="O229" s="25"/>
      <c r="P229" s="25"/>
      <c r="Q229" s="25"/>
      <c r="R229" s="25"/>
      <c r="S229" s="25"/>
      <c r="T229" s="25"/>
      <c r="AA229" s="20">
        <v>32.0</v>
      </c>
      <c r="AB229" s="20">
        <v>0.0</v>
      </c>
    </row>
    <row r="230">
      <c r="A230" s="7">
        <v>296.0</v>
      </c>
      <c r="B230" s="11" t="s">
        <v>896</v>
      </c>
      <c r="C230" s="11" t="s">
        <v>897</v>
      </c>
      <c r="D230" s="11" t="s">
        <v>898</v>
      </c>
      <c r="E230" s="7">
        <v>2015.0</v>
      </c>
      <c r="F230" s="11" t="s">
        <v>84</v>
      </c>
      <c r="G230" s="12" t="s">
        <v>40</v>
      </c>
      <c r="H230" s="20">
        <v>0.0</v>
      </c>
      <c r="I230" s="14" t="s">
        <v>39</v>
      </c>
      <c r="J230" s="31">
        <v>8.0</v>
      </c>
      <c r="K230" s="16" t="str">
        <f t="shared" si="1"/>
        <v>One sex</v>
      </c>
      <c r="L230" s="16" t="s">
        <v>40</v>
      </c>
      <c r="M230" s="16" t="s">
        <v>40</v>
      </c>
      <c r="N230" s="16" t="s">
        <v>40</v>
      </c>
      <c r="O230" s="25"/>
      <c r="P230" s="25"/>
      <c r="Q230" s="25"/>
      <c r="R230" s="25"/>
      <c r="S230" s="25"/>
      <c r="T230" s="11" t="s">
        <v>899</v>
      </c>
      <c r="AA230" s="20">
        <v>0.0</v>
      </c>
      <c r="AB230" s="31">
        <v>8.0</v>
      </c>
    </row>
    <row r="231">
      <c r="A231" s="7">
        <v>298.0</v>
      </c>
      <c r="B231" s="11" t="s">
        <v>900</v>
      </c>
      <c r="C231" s="11" t="s">
        <v>901</v>
      </c>
      <c r="D231" s="11" t="s">
        <v>902</v>
      </c>
      <c r="E231" s="7">
        <v>2015.0</v>
      </c>
      <c r="F231" s="11" t="s">
        <v>84</v>
      </c>
      <c r="G231" s="12" t="s">
        <v>39</v>
      </c>
      <c r="H231" s="20">
        <v>16.0</v>
      </c>
      <c r="I231" s="14" t="s">
        <v>40</v>
      </c>
      <c r="J231" s="20">
        <v>0.0</v>
      </c>
      <c r="K231" s="16" t="str">
        <f t="shared" si="1"/>
        <v>One sex</v>
      </c>
      <c r="L231" s="16" t="s">
        <v>40</v>
      </c>
      <c r="M231" s="16" t="s">
        <v>40</v>
      </c>
      <c r="N231" s="16" t="s">
        <v>40</v>
      </c>
      <c r="O231" s="25"/>
      <c r="P231" s="25"/>
      <c r="Q231" s="25"/>
      <c r="R231" s="25"/>
      <c r="S231" s="25"/>
      <c r="T231" s="11" t="s">
        <v>903</v>
      </c>
      <c r="AA231" s="20">
        <v>16.0</v>
      </c>
      <c r="AB231" s="20">
        <v>0.0</v>
      </c>
    </row>
    <row r="232">
      <c r="A232" s="7">
        <v>299.0</v>
      </c>
      <c r="B232" s="11" t="s">
        <v>904</v>
      </c>
      <c r="C232" s="11" t="s">
        <v>905</v>
      </c>
      <c r="D232" s="11" t="s">
        <v>906</v>
      </c>
      <c r="E232" s="7">
        <v>2015.0</v>
      </c>
      <c r="F232" s="11" t="s">
        <v>907</v>
      </c>
      <c r="G232" s="12" t="s">
        <v>40</v>
      </c>
      <c r="H232" s="13"/>
      <c r="I232" s="14" t="s">
        <v>39</v>
      </c>
      <c r="J232" s="13"/>
      <c r="K232" s="16" t="str">
        <f t="shared" si="1"/>
        <v>One sex</v>
      </c>
      <c r="L232" s="16" t="s">
        <v>40</v>
      </c>
      <c r="M232" s="16" t="s">
        <v>40</v>
      </c>
      <c r="N232" s="16" t="s">
        <v>40</v>
      </c>
      <c r="O232" s="25"/>
      <c r="P232" s="25"/>
      <c r="Q232" s="25"/>
      <c r="R232" s="25"/>
      <c r="S232" s="25"/>
      <c r="T232" s="11" t="s">
        <v>908</v>
      </c>
      <c r="AA232" s="13"/>
      <c r="AB232" s="13"/>
    </row>
    <row r="233">
      <c r="A233" s="7">
        <v>300.0</v>
      </c>
      <c r="B233" s="11" t="s">
        <v>909</v>
      </c>
      <c r="C233" s="11" t="s">
        <v>910</v>
      </c>
      <c r="D233" s="11" t="s">
        <v>911</v>
      </c>
      <c r="E233" s="7">
        <v>2014.0</v>
      </c>
      <c r="F233" s="11" t="s">
        <v>912</v>
      </c>
      <c r="G233" s="12" t="s">
        <v>39</v>
      </c>
      <c r="H233" s="13"/>
      <c r="I233" s="14" t="s">
        <v>40</v>
      </c>
      <c r="J233" s="13"/>
      <c r="K233" s="16" t="str">
        <f t="shared" si="1"/>
        <v>One sex</v>
      </c>
      <c r="L233" s="16" t="s">
        <v>40</v>
      </c>
      <c r="M233" s="16" t="s">
        <v>40</v>
      </c>
      <c r="N233" s="16" t="s">
        <v>40</v>
      </c>
      <c r="O233" s="25"/>
      <c r="P233" s="25"/>
      <c r="Q233" s="25"/>
      <c r="R233" s="25"/>
      <c r="S233" s="25"/>
      <c r="T233" s="11" t="s">
        <v>913</v>
      </c>
      <c r="AA233" s="13"/>
      <c r="AB233" s="13"/>
    </row>
    <row r="234">
      <c r="A234" s="7">
        <v>301.0</v>
      </c>
      <c r="B234" s="11" t="s">
        <v>914</v>
      </c>
      <c r="C234" s="11" t="s">
        <v>915</v>
      </c>
      <c r="D234" s="11" t="s">
        <v>916</v>
      </c>
      <c r="E234" s="7">
        <v>2014.0</v>
      </c>
      <c r="F234" s="11" t="s">
        <v>917</v>
      </c>
      <c r="G234" s="12" t="s">
        <v>39</v>
      </c>
      <c r="H234" s="20">
        <v>84.0</v>
      </c>
      <c r="I234" s="14" t="s">
        <v>40</v>
      </c>
      <c r="J234" s="20">
        <v>0.0</v>
      </c>
      <c r="K234" s="16" t="str">
        <f t="shared" si="1"/>
        <v>One sex</v>
      </c>
      <c r="L234" s="16" t="s">
        <v>40</v>
      </c>
      <c r="M234" s="16" t="s">
        <v>40</v>
      </c>
      <c r="N234" s="16" t="s">
        <v>40</v>
      </c>
      <c r="O234" s="25"/>
      <c r="P234" s="25"/>
      <c r="Q234" s="25"/>
      <c r="R234" s="25"/>
      <c r="S234" s="25"/>
      <c r="T234" s="11" t="s">
        <v>918</v>
      </c>
      <c r="AA234" s="20">
        <v>84.0</v>
      </c>
      <c r="AB234" s="20">
        <v>0.0</v>
      </c>
    </row>
    <row r="235">
      <c r="A235" s="7">
        <v>302.0</v>
      </c>
      <c r="B235" s="11" t="s">
        <v>919</v>
      </c>
      <c r="C235" s="11" t="s">
        <v>920</v>
      </c>
      <c r="D235" s="11" t="s">
        <v>921</v>
      </c>
      <c r="E235" s="7">
        <v>2014.0</v>
      </c>
      <c r="F235" s="11" t="s">
        <v>84</v>
      </c>
      <c r="G235" s="12" t="s">
        <v>39</v>
      </c>
      <c r="H235" s="20">
        <v>448.0</v>
      </c>
      <c r="I235" s="14" t="s">
        <v>40</v>
      </c>
      <c r="J235" s="20">
        <v>0.0</v>
      </c>
      <c r="K235" s="16" t="str">
        <f t="shared" si="1"/>
        <v>One sex</v>
      </c>
      <c r="L235" s="16" t="s">
        <v>40</v>
      </c>
      <c r="M235" s="16" t="s">
        <v>40</v>
      </c>
      <c r="N235" s="16" t="s">
        <v>40</v>
      </c>
      <c r="O235" s="25"/>
      <c r="P235" s="25"/>
      <c r="Q235" s="25"/>
      <c r="R235" s="25"/>
      <c r="S235" s="25"/>
      <c r="T235" s="25"/>
      <c r="AA235" s="20">
        <v>448.0</v>
      </c>
      <c r="AB235" s="20">
        <v>0.0</v>
      </c>
    </row>
    <row r="236">
      <c r="A236" s="7">
        <v>303.0</v>
      </c>
      <c r="B236" s="11" t="s">
        <v>922</v>
      </c>
      <c r="C236" s="11" t="s">
        <v>923</v>
      </c>
      <c r="D236" s="11" t="s">
        <v>924</v>
      </c>
      <c r="E236" s="7">
        <v>2014.0</v>
      </c>
      <c r="F236" s="33" t="s">
        <v>925</v>
      </c>
      <c r="G236" s="12" t="s">
        <v>39</v>
      </c>
      <c r="H236" s="20">
        <v>15.0</v>
      </c>
      <c r="I236" s="14" t="s">
        <v>40</v>
      </c>
      <c r="J236" s="20">
        <v>0.0</v>
      </c>
      <c r="K236" s="16" t="str">
        <f t="shared" si="1"/>
        <v>One sex</v>
      </c>
      <c r="L236" s="16" t="s">
        <v>40</v>
      </c>
      <c r="M236" s="16" t="s">
        <v>40</v>
      </c>
      <c r="N236" s="16" t="s">
        <v>40</v>
      </c>
      <c r="O236" s="25"/>
      <c r="P236" s="25"/>
      <c r="Q236" s="25"/>
      <c r="R236" s="25"/>
      <c r="S236" s="25"/>
      <c r="T236" s="11" t="s">
        <v>926</v>
      </c>
      <c r="AA236" s="20">
        <v>15.0</v>
      </c>
      <c r="AB236" s="20">
        <v>0.0</v>
      </c>
    </row>
    <row r="237">
      <c r="A237" s="7">
        <v>308.0</v>
      </c>
      <c r="B237" s="11" t="s">
        <v>927</v>
      </c>
      <c r="C237" s="11" t="s">
        <v>928</v>
      </c>
      <c r="D237" s="11" t="s">
        <v>929</v>
      </c>
      <c r="E237" s="7">
        <v>2014.0</v>
      </c>
      <c r="F237" s="11" t="s">
        <v>930</v>
      </c>
      <c r="G237" s="12" t="s">
        <v>39</v>
      </c>
      <c r="H237" s="29"/>
      <c r="I237" s="14" t="s">
        <v>40</v>
      </c>
      <c r="J237" s="20">
        <v>0.0</v>
      </c>
      <c r="K237" s="16" t="str">
        <f t="shared" si="1"/>
        <v>One sex</v>
      </c>
      <c r="L237" s="16" t="s">
        <v>40</v>
      </c>
      <c r="M237" s="16" t="s">
        <v>40</v>
      </c>
      <c r="N237" s="16" t="s">
        <v>40</v>
      </c>
      <c r="O237" s="25"/>
      <c r="P237" s="25"/>
      <c r="Q237" s="25"/>
      <c r="R237" s="25"/>
      <c r="S237" s="25"/>
      <c r="T237" s="11" t="s">
        <v>931</v>
      </c>
      <c r="AA237" s="29"/>
      <c r="AB237" s="20">
        <v>0.0</v>
      </c>
    </row>
    <row r="238">
      <c r="A238" s="7">
        <v>310.0</v>
      </c>
      <c r="B238" s="11" t="s">
        <v>932</v>
      </c>
      <c r="C238" s="11" t="s">
        <v>933</v>
      </c>
      <c r="D238" s="11" t="s">
        <v>934</v>
      </c>
      <c r="E238" s="7">
        <v>2014.0</v>
      </c>
      <c r="F238" s="11" t="s">
        <v>84</v>
      </c>
      <c r="G238" s="12" t="s">
        <v>39</v>
      </c>
      <c r="H238" s="20">
        <v>29.0</v>
      </c>
      <c r="I238" s="14" t="s">
        <v>40</v>
      </c>
      <c r="J238" s="20">
        <v>0.0</v>
      </c>
      <c r="K238" s="16" t="str">
        <f t="shared" si="1"/>
        <v>One sex</v>
      </c>
      <c r="L238" s="16" t="s">
        <v>40</v>
      </c>
      <c r="M238" s="16" t="s">
        <v>40</v>
      </c>
      <c r="N238" s="16" t="s">
        <v>40</v>
      </c>
      <c r="O238" s="25"/>
      <c r="P238" s="25"/>
      <c r="Q238" s="25"/>
      <c r="R238" s="25"/>
      <c r="S238" s="25"/>
      <c r="T238" s="25"/>
      <c r="AA238" s="20">
        <v>29.0</v>
      </c>
      <c r="AB238" s="20">
        <v>0.0</v>
      </c>
    </row>
    <row r="239">
      <c r="A239" s="7">
        <v>312.0</v>
      </c>
      <c r="B239" s="11" t="s">
        <v>935</v>
      </c>
      <c r="C239" s="11" t="s">
        <v>936</v>
      </c>
      <c r="D239" s="11" t="s">
        <v>937</v>
      </c>
      <c r="E239" s="7">
        <v>2014.0</v>
      </c>
      <c r="F239" s="11" t="s">
        <v>47</v>
      </c>
      <c r="G239" s="12" t="s">
        <v>39</v>
      </c>
      <c r="H239" s="13"/>
      <c r="I239" s="14" t="s">
        <v>40</v>
      </c>
      <c r="J239" s="20">
        <v>0.0</v>
      </c>
      <c r="K239" s="16" t="str">
        <f t="shared" si="1"/>
        <v>One sex</v>
      </c>
      <c r="L239" s="16" t="s">
        <v>40</v>
      </c>
      <c r="M239" s="16" t="s">
        <v>40</v>
      </c>
      <c r="N239" s="16" t="s">
        <v>40</v>
      </c>
      <c r="O239" s="25"/>
      <c r="P239" s="25"/>
      <c r="Q239" s="25"/>
      <c r="R239" s="25"/>
      <c r="S239" s="25"/>
      <c r="T239" s="25"/>
      <c r="AA239" s="13"/>
      <c r="AB239" s="20">
        <v>0.0</v>
      </c>
    </row>
    <row r="240">
      <c r="A240" s="7">
        <v>313.0</v>
      </c>
      <c r="B240" s="11" t="s">
        <v>938</v>
      </c>
      <c r="C240" s="11" t="s">
        <v>939</v>
      </c>
      <c r="D240" s="11" t="s">
        <v>940</v>
      </c>
      <c r="E240" s="7">
        <v>2014.0</v>
      </c>
      <c r="F240" s="11" t="s">
        <v>74</v>
      </c>
      <c r="G240" s="12" t="s">
        <v>39</v>
      </c>
      <c r="H240" s="13"/>
      <c r="I240" s="14" t="s">
        <v>40</v>
      </c>
      <c r="J240" s="20">
        <v>0.0</v>
      </c>
      <c r="K240" s="16" t="str">
        <f t="shared" si="1"/>
        <v>One sex</v>
      </c>
      <c r="L240" s="16" t="s">
        <v>40</v>
      </c>
      <c r="M240" s="16" t="s">
        <v>40</v>
      </c>
      <c r="N240" s="16" t="s">
        <v>40</v>
      </c>
      <c r="O240" s="25"/>
      <c r="P240" s="25"/>
      <c r="Q240" s="25"/>
      <c r="R240" s="25"/>
      <c r="S240" s="25"/>
      <c r="T240" s="25"/>
      <c r="AA240" s="13"/>
      <c r="AB240" s="20">
        <v>0.0</v>
      </c>
    </row>
    <row r="241">
      <c r="A241" s="7">
        <v>314.0</v>
      </c>
      <c r="B241" s="11" t="s">
        <v>941</v>
      </c>
      <c r="C241" s="11" t="s">
        <v>942</v>
      </c>
      <c r="D241" s="11" t="s">
        <v>943</v>
      </c>
      <c r="E241" s="7">
        <v>2014.0</v>
      </c>
      <c r="F241" s="11" t="s">
        <v>944</v>
      </c>
      <c r="G241" s="12" t="s">
        <v>39</v>
      </c>
      <c r="H241" s="20">
        <v>40.0</v>
      </c>
      <c r="I241" s="14" t="s">
        <v>40</v>
      </c>
      <c r="J241" s="20">
        <v>0.0</v>
      </c>
      <c r="K241" s="16" t="str">
        <f t="shared" si="1"/>
        <v>One sex</v>
      </c>
      <c r="L241" s="16" t="s">
        <v>40</v>
      </c>
      <c r="M241" s="16" t="s">
        <v>40</v>
      </c>
      <c r="N241" s="16" t="s">
        <v>40</v>
      </c>
      <c r="O241" s="25"/>
      <c r="P241" s="25"/>
      <c r="Q241" s="25"/>
      <c r="R241" s="25"/>
      <c r="S241" s="25"/>
      <c r="T241" s="11" t="s">
        <v>869</v>
      </c>
      <c r="AA241" s="20">
        <v>40.0</v>
      </c>
      <c r="AB241" s="20">
        <v>0.0</v>
      </c>
    </row>
    <row r="242">
      <c r="A242" s="7">
        <v>315.0</v>
      </c>
      <c r="B242" s="11" t="s">
        <v>945</v>
      </c>
      <c r="C242" s="11" t="s">
        <v>946</v>
      </c>
      <c r="D242" s="11" t="s">
        <v>947</v>
      </c>
      <c r="E242" s="7">
        <v>2014.0</v>
      </c>
      <c r="F242" s="11" t="s">
        <v>948</v>
      </c>
      <c r="G242" s="12" t="s">
        <v>39</v>
      </c>
      <c r="H242" s="30"/>
      <c r="I242" s="14" t="s">
        <v>40</v>
      </c>
      <c r="J242" s="20">
        <v>0.0</v>
      </c>
      <c r="K242" s="16" t="str">
        <f t="shared" si="1"/>
        <v>One sex</v>
      </c>
      <c r="L242" s="16" t="s">
        <v>40</v>
      </c>
      <c r="M242" s="16" t="s">
        <v>40</v>
      </c>
      <c r="N242" s="16" t="s">
        <v>40</v>
      </c>
      <c r="O242" s="25"/>
      <c r="P242" s="25"/>
      <c r="Q242" s="25"/>
      <c r="R242" s="25"/>
      <c r="S242" s="25"/>
      <c r="T242" s="11" t="s">
        <v>949</v>
      </c>
      <c r="AA242" s="30"/>
      <c r="AB242" s="20">
        <v>0.0</v>
      </c>
    </row>
    <row r="243">
      <c r="A243" s="7">
        <v>316.0</v>
      </c>
      <c r="B243" s="11" t="s">
        <v>950</v>
      </c>
      <c r="C243" s="11" t="s">
        <v>951</v>
      </c>
      <c r="D243" s="11" t="s">
        <v>952</v>
      </c>
      <c r="E243" s="7">
        <v>2014.0</v>
      </c>
      <c r="F243" s="11" t="s">
        <v>47</v>
      </c>
      <c r="G243" s="12" t="s">
        <v>40</v>
      </c>
      <c r="H243" s="20">
        <v>0.0</v>
      </c>
      <c r="I243" s="14" t="s">
        <v>39</v>
      </c>
      <c r="J243" s="13"/>
      <c r="K243" s="16" t="str">
        <f t="shared" si="1"/>
        <v>One sex</v>
      </c>
      <c r="L243" s="16" t="s">
        <v>40</v>
      </c>
      <c r="M243" s="16" t="s">
        <v>40</v>
      </c>
      <c r="N243" s="16" t="s">
        <v>40</v>
      </c>
      <c r="O243" s="25"/>
      <c r="P243" s="25"/>
      <c r="Q243" s="25"/>
      <c r="R243" s="25"/>
      <c r="S243" s="25"/>
      <c r="T243" s="11" t="s">
        <v>953</v>
      </c>
      <c r="AA243" s="20">
        <v>0.0</v>
      </c>
      <c r="AB243" s="13"/>
    </row>
    <row r="244">
      <c r="A244" s="7">
        <v>318.0</v>
      </c>
      <c r="B244" s="11" t="s">
        <v>954</v>
      </c>
      <c r="C244" s="11" t="s">
        <v>955</v>
      </c>
      <c r="D244" s="11" t="s">
        <v>956</v>
      </c>
      <c r="E244" s="7">
        <v>2014.0</v>
      </c>
      <c r="F244" s="11" t="s">
        <v>957</v>
      </c>
      <c r="G244" s="12" t="s">
        <v>39</v>
      </c>
      <c r="H244" s="20">
        <v>20.0</v>
      </c>
      <c r="I244" s="14" t="s">
        <v>40</v>
      </c>
      <c r="J244" s="20">
        <v>0.0</v>
      </c>
      <c r="K244" s="16" t="str">
        <f t="shared" si="1"/>
        <v>One sex</v>
      </c>
      <c r="L244" s="16" t="s">
        <v>40</v>
      </c>
      <c r="M244" s="16" t="s">
        <v>40</v>
      </c>
      <c r="N244" s="16" t="s">
        <v>40</v>
      </c>
      <c r="O244" s="25"/>
      <c r="P244" s="25"/>
      <c r="Q244" s="25"/>
      <c r="R244" s="25"/>
      <c r="S244" s="25"/>
      <c r="T244" s="25"/>
      <c r="AA244" s="20">
        <v>20.0</v>
      </c>
      <c r="AB244" s="20">
        <v>0.0</v>
      </c>
    </row>
    <row r="245">
      <c r="A245" s="7">
        <v>319.0</v>
      </c>
      <c r="B245" s="11" t="s">
        <v>958</v>
      </c>
      <c r="C245" s="11" t="s">
        <v>959</v>
      </c>
      <c r="D245" s="11" t="s">
        <v>960</v>
      </c>
      <c r="E245" s="7">
        <v>2014.0</v>
      </c>
      <c r="F245" s="11" t="s">
        <v>84</v>
      </c>
      <c r="G245" s="12" t="s">
        <v>39</v>
      </c>
      <c r="H245" s="20">
        <v>147.0</v>
      </c>
      <c r="I245" s="14" t="s">
        <v>40</v>
      </c>
      <c r="J245" s="20">
        <v>0.0</v>
      </c>
      <c r="K245" s="16" t="str">
        <f t="shared" si="1"/>
        <v>One sex</v>
      </c>
      <c r="L245" s="16" t="s">
        <v>40</v>
      </c>
      <c r="M245" s="16" t="s">
        <v>40</v>
      </c>
      <c r="N245" s="16" t="s">
        <v>40</v>
      </c>
      <c r="O245" s="25"/>
      <c r="P245" s="25"/>
      <c r="Q245" s="25"/>
      <c r="R245" s="25"/>
      <c r="S245" s="25"/>
      <c r="T245" s="25"/>
      <c r="AA245" s="20">
        <v>147.0</v>
      </c>
      <c r="AB245" s="20">
        <v>0.0</v>
      </c>
    </row>
    <row r="246">
      <c r="A246" s="7">
        <v>320.0</v>
      </c>
      <c r="B246" s="11" t="s">
        <v>961</v>
      </c>
      <c r="C246" s="11" t="s">
        <v>962</v>
      </c>
      <c r="D246" s="11" t="s">
        <v>963</v>
      </c>
      <c r="E246" s="7">
        <v>2014.0</v>
      </c>
      <c r="F246" s="11" t="s">
        <v>964</v>
      </c>
      <c r="G246" s="12" t="s">
        <v>40</v>
      </c>
      <c r="H246" s="20">
        <v>0.0</v>
      </c>
      <c r="I246" s="14" t="s">
        <v>39</v>
      </c>
      <c r="J246" s="13"/>
      <c r="K246" s="16" t="str">
        <f t="shared" si="1"/>
        <v>One sex</v>
      </c>
      <c r="L246" s="16" t="s">
        <v>40</v>
      </c>
      <c r="M246" s="16" t="s">
        <v>40</v>
      </c>
      <c r="N246" s="16" t="s">
        <v>40</v>
      </c>
      <c r="O246" s="25"/>
      <c r="P246" s="25"/>
      <c r="Q246" s="25"/>
      <c r="R246" s="25"/>
      <c r="S246" s="25"/>
      <c r="T246" s="25"/>
      <c r="AA246" s="20">
        <v>0.0</v>
      </c>
      <c r="AB246" s="13"/>
    </row>
    <row r="247">
      <c r="A247" s="7">
        <v>321.0</v>
      </c>
      <c r="B247" s="11" t="s">
        <v>965</v>
      </c>
      <c r="C247" s="11" t="s">
        <v>966</v>
      </c>
      <c r="D247" s="11" t="s">
        <v>967</v>
      </c>
      <c r="E247" s="7">
        <v>2014.0</v>
      </c>
      <c r="F247" s="11" t="s">
        <v>47</v>
      </c>
      <c r="G247" s="12" t="s">
        <v>40</v>
      </c>
      <c r="H247" s="13"/>
      <c r="I247" s="14" t="s">
        <v>40</v>
      </c>
      <c r="J247" s="13"/>
      <c r="K247" s="16" t="str">
        <f t="shared" si="1"/>
        <v>One sex</v>
      </c>
      <c r="L247" s="16" t="s">
        <v>40</v>
      </c>
      <c r="M247" s="16" t="s">
        <v>40</v>
      </c>
      <c r="N247" s="16" t="s">
        <v>39</v>
      </c>
      <c r="O247" s="25"/>
      <c r="P247" s="25"/>
      <c r="Q247" s="25"/>
      <c r="R247" s="25"/>
      <c r="S247" s="25"/>
      <c r="T247" s="25"/>
      <c r="AA247" s="13"/>
      <c r="AB247" s="13"/>
      <c r="AC247" s="20">
        <v>16.0</v>
      </c>
    </row>
    <row r="248">
      <c r="A248" s="7">
        <v>322.0</v>
      </c>
      <c r="B248" s="11" t="s">
        <v>968</v>
      </c>
      <c r="C248" s="11" t="s">
        <v>969</v>
      </c>
      <c r="D248" s="11" t="s">
        <v>970</v>
      </c>
      <c r="E248" s="7">
        <v>2014.0</v>
      </c>
      <c r="F248" s="11" t="s">
        <v>84</v>
      </c>
      <c r="G248" s="12" t="s">
        <v>39</v>
      </c>
      <c r="H248" s="20">
        <v>54.0</v>
      </c>
      <c r="I248" s="14" t="s">
        <v>40</v>
      </c>
      <c r="J248" s="20">
        <v>0.0</v>
      </c>
      <c r="K248" s="16" t="str">
        <f t="shared" si="1"/>
        <v>One sex</v>
      </c>
      <c r="L248" s="16" t="s">
        <v>40</v>
      </c>
      <c r="M248" s="16" t="s">
        <v>40</v>
      </c>
      <c r="N248" s="16" t="s">
        <v>40</v>
      </c>
      <c r="O248" s="25"/>
      <c r="P248" s="25"/>
      <c r="Q248" s="25"/>
      <c r="R248" s="25"/>
      <c r="S248" s="25"/>
      <c r="T248" s="11" t="s">
        <v>971</v>
      </c>
      <c r="AA248" s="20">
        <v>54.0</v>
      </c>
      <c r="AB248" s="20">
        <v>0.0</v>
      </c>
    </row>
    <row r="249">
      <c r="A249" s="7">
        <v>323.0</v>
      </c>
      <c r="B249" s="11" t="s">
        <v>972</v>
      </c>
      <c r="C249" s="11" t="s">
        <v>973</v>
      </c>
      <c r="D249" s="11" t="s">
        <v>974</v>
      </c>
      <c r="E249" s="7">
        <v>2014.0</v>
      </c>
      <c r="F249" s="11" t="s">
        <v>975</v>
      </c>
      <c r="G249" s="12" t="s">
        <v>40</v>
      </c>
      <c r="H249" s="20">
        <v>0.0</v>
      </c>
      <c r="I249" s="14" t="s">
        <v>39</v>
      </c>
      <c r="J249" s="13"/>
      <c r="K249" s="16" t="str">
        <f t="shared" si="1"/>
        <v>One sex</v>
      </c>
      <c r="L249" s="16" t="s">
        <v>40</v>
      </c>
      <c r="M249" s="16" t="s">
        <v>40</v>
      </c>
      <c r="N249" s="16" t="s">
        <v>40</v>
      </c>
      <c r="O249" s="25"/>
      <c r="P249" s="25"/>
      <c r="Q249" s="25"/>
      <c r="R249" s="25"/>
      <c r="S249" s="25"/>
      <c r="T249" s="11" t="s">
        <v>976</v>
      </c>
      <c r="AA249" s="20">
        <v>0.0</v>
      </c>
      <c r="AB249" s="13"/>
    </row>
    <row r="250">
      <c r="A250" s="7">
        <v>324.0</v>
      </c>
      <c r="B250" s="11" t="s">
        <v>977</v>
      </c>
      <c r="C250" s="11" t="s">
        <v>978</v>
      </c>
      <c r="D250" s="11" t="s">
        <v>979</v>
      </c>
      <c r="E250" s="7">
        <v>2014.0</v>
      </c>
      <c r="F250" s="11" t="s">
        <v>980</v>
      </c>
      <c r="G250" s="12" t="s">
        <v>40</v>
      </c>
      <c r="H250" s="13"/>
      <c r="I250" s="14" t="s">
        <v>40</v>
      </c>
      <c r="J250" s="13"/>
      <c r="K250" s="16" t="str">
        <f t="shared" si="1"/>
        <v>XXXXXXX</v>
      </c>
      <c r="L250" s="16" t="s">
        <v>40</v>
      </c>
      <c r="M250" s="16" t="s">
        <v>39</v>
      </c>
      <c r="N250" s="16" t="s">
        <v>40</v>
      </c>
      <c r="O250" s="11"/>
      <c r="P250" s="25"/>
      <c r="Q250" s="25"/>
      <c r="R250" s="25"/>
      <c r="S250" s="25"/>
      <c r="T250" s="11" t="s">
        <v>981</v>
      </c>
      <c r="AA250" s="13"/>
      <c r="AB250" s="13"/>
    </row>
    <row r="251">
      <c r="A251" s="7">
        <v>325.0</v>
      </c>
      <c r="B251" s="11" t="s">
        <v>982</v>
      </c>
      <c r="C251" s="11" t="s">
        <v>983</v>
      </c>
      <c r="D251" s="11" t="s">
        <v>984</v>
      </c>
      <c r="E251" s="7">
        <v>2014.0</v>
      </c>
      <c r="F251" s="11" t="s">
        <v>944</v>
      </c>
      <c r="G251" s="12" t="s">
        <v>39</v>
      </c>
      <c r="H251" s="20">
        <v>80.0</v>
      </c>
      <c r="I251" s="14" t="s">
        <v>40</v>
      </c>
      <c r="J251" s="20">
        <v>0.0</v>
      </c>
      <c r="K251" s="16" t="str">
        <f t="shared" si="1"/>
        <v>One sex</v>
      </c>
      <c r="L251" s="16" t="s">
        <v>40</v>
      </c>
      <c r="M251" s="16" t="s">
        <v>40</v>
      </c>
      <c r="N251" s="16" t="s">
        <v>40</v>
      </c>
      <c r="O251" s="25"/>
      <c r="P251" s="25"/>
      <c r="Q251" s="25"/>
      <c r="R251" s="25"/>
      <c r="S251" s="25"/>
      <c r="T251" s="11" t="s">
        <v>869</v>
      </c>
      <c r="AA251" s="20">
        <v>80.0</v>
      </c>
      <c r="AB251" s="20">
        <v>0.0</v>
      </c>
    </row>
    <row r="252">
      <c r="A252" s="7">
        <v>327.0</v>
      </c>
      <c r="B252" s="11" t="s">
        <v>985</v>
      </c>
      <c r="C252" s="11" t="s">
        <v>986</v>
      </c>
      <c r="D252" s="11" t="s">
        <v>987</v>
      </c>
      <c r="E252" s="7">
        <v>2014.0</v>
      </c>
      <c r="F252" s="11" t="s">
        <v>988</v>
      </c>
      <c r="G252" s="12" t="s">
        <v>39</v>
      </c>
      <c r="H252" s="20">
        <v>24.0</v>
      </c>
      <c r="I252" s="14" t="s">
        <v>40</v>
      </c>
      <c r="J252" s="20">
        <v>0.0</v>
      </c>
      <c r="K252" s="16" t="str">
        <f t="shared" si="1"/>
        <v>One sex</v>
      </c>
      <c r="L252" s="16" t="s">
        <v>40</v>
      </c>
      <c r="M252" s="16" t="s">
        <v>40</v>
      </c>
      <c r="N252" s="16" t="s">
        <v>40</v>
      </c>
      <c r="O252" s="25"/>
      <c r="P252" s="25"/>
      <c r="Q252" s="25"/>
      <c r="R252" s="25"/>
      <c r="S252" s="25"/>
      <c r="T252" s="25"/>
      <c r="AA252" s="20">
        <v>24.0</v>
      </c>
      <c r="AB252" s="20">
        <v>0.0</v>
      </c>
    </row>
    <row r="253">
      <c r="A253" s="7">
        <v>330.0</v>
      </c>
      <c r="B253" s="11" t="s">
        <v>989</v>
      </c>
      <c r="C253" s="11" t="s">
        <v>990</v>
      </c>
      <c r="D253" s="11" t="s">
        <v>991</v>
      </c>
      <c r="E253" s="7">
        <v>2014.0</v>
      </c>
      <c r="F253" s="11" t="s">
        <v>992</v>
      </c>
      <c r="G253" s="12" t="s">
        <v>39</v>
      </c>
      <c r="H253" s="20">
        <v>26.0</v>
      </c>
      <c r="I253" s="14" t="s">
        <v>40</v>
      </c>
      <c r="J253" s="20">
        <v>0.0</v>
      </c>
      <c r="K253" s="16" t="str">
        <f t="shared" si="1"/>
        <v>One sex</v>
      </c>
      <c r="L253" s="16" t="s">
        <v>40</v>
      </c>
      <c r="M253" s="16" t="s">
        <v>40</v>
      </c>
      <c r="N253" s="16" t="s">
        <v>40</v>
      </c>
      <c r="O253" s="25"/>
      <c r="P253" s="25"/>
      <c r="Q253" s="25"/>
      <c r="R253" s="25"/>
      <c r="S253" s="25"/>
      <c r="T253" s="11" t="s">
        <v>993</v>
      </c>
      <c r="AA253" s="20">
        <v>26.0</v>
      </c>
      <c r="AB253" s="20">
        <v>0.0</v>
      </c>
    </row>
    <row r="254">
      <c r="A254" s="7">
        <v>331.0</v>
      </c>
      <c r="B254" s="11" t="s">
        <v>994</v>
      </c>
      <c r="C254" s="11" t="s">
        <v>995</v>
      </c>
      <c r="D254" s="11" t="s">
        <v>996</v>
      </c>
      <c r="E254" s="7">
        <v>2014.0</v>
      </c>
      <c r="F254" s="11" t="s">
        <v>47</v>
      </c>
      <c r="G254" s="12" t="s">
        <v>39</v>
      </c>
      <c r="H254" s="20">
        <v>24.0</v>
      </c>
      <c r="I254" s="14" t="s">
        <v>40</v>
      </c>
      <c r="J254" s="20">
        <v>0.0</v>
      </c>
      <c r="K254" s="16" t="str">
        <f t="shared" si="1"/>
        <v>One sex</v>
      </c>
      <c r="L254" s="16" t="s">
        <v>40</v>
      </c>
      <c r="M254" s="16" t="s">
        <v>40</v>
      </c>
      <c r="N254" s="16" t="s">
        <v>40</v>
      </c>
      <c r="O254" s="25"/>
      <c r="P254" s="25"/>
      <c r="Q254" s="25"/>
      <c r="R254" s="25"/>
      <c r="S254" s="25"/>
      <c r="T254" s="11" t="s">
        <v>303</v>
      </c>
      <c r="AA254" s="20">
        <v>24.0</v>
      </c>
      <c r="AB254" s="20">
        <v>0.0</v>
      </c>
    </row>
    <row r="255">
      <c r="A255" s="7">
        <v>333.0</v>
      </c>
      <c r="B255" s="11" t="s">
        <v>997</v>
      </c>
      <c r="C255" s="11" t="s">
        <v>998</v>
      </c>
      <c r="D255" s="11" t="s">
        <v>999</v>
      </c>
      <c r="E255" s="7">
        <v>2014.0</v>
      </c>
      <c r="F255" s="11" t="s">
        <v>47</v>
      </c>
      <c r="G255" s="12" t="s">
        <v>39</v>
      </c>
      <c r="H255" s="13"/>
      <c r="I255" s="14" t="s">
        <v>40</v>
      </c>
      <c r="J255" s="20">
        <v>0.0</v>
      </c>
      <c r="K255" s="16" t="str">
        <f t="shared" si="1"/>
        <v>One sex</v>
      </c>
      <c r="L255" s="16" t="s">
        <v>40</v>
      </c>
      <c r="M255" s="16" t="s">
        <v>40</v>
      </c>
      <c r="N255" s="16" t="s">
        <v>40</v>
      </c>
      <c r="O255" s="25"/>
      <c r="P255" s="25"/>
      <c r="Q255" s="25"/>
      <c r="R255" s="25"/>
      <c r="S255" s="25"/>
      <c r="T255" s="25"/>
      <c r="AA255" s="13"/>
      <c r="AB255" s="20">
        <v>0.0</v>
      </c>
    </row>
    <row r="256">
      <c r="A256" s="7">
        <v>334.0</v>
      </c>
      <c r="B256" s="11" t="s">
        <v>1000</v>
      </c>
      <c r="C256" s="11" t="s">
        <v>1001</v>
      </c>
      <c r="D256" s="11" t="s">
        <v>1002</v>
      </c>
      <c r="E256" s="7">
        <v>2014.0</v>
      </c>
      <c r="F256" s="11" t="s">
        <v>1003</v>
      </c>
      <c r="G256" s="12" t="s">
        <v>39</v>
      </c>
      <c r="H256" s="20">
        <v>17.0</v>
      </c>
      <c r="I256" s="14" t="s">
        <v>40</v>
      </c>
      <c r="J256" s="20">
        <v>0.0</v>
      </c>
      <c r="K256" s="16" t="str">
        <f t="shared" si="1"/>
        <v>One sex</v>
      </c>
      <c r="L256" s="16" t="s">
        <v>40</v>
      </c>
      <c r="M256" s="16" t="s">
        <v>40</v>
      </c>
      <c r="N256" s="16" t="s">
        <v>40</v>
      </c>
      <c r="O256" s="25"/>
      <c r="P256" s="25"/>
      <c r="Q256" s="25"/>
      <c r="R256" s="25"/>
      <c r="S256" s="25"/>
      <c r="T256" s="25"/>
      <c r="AA256" s="20">
        <v>17.0</v>
      </c>
      <c r="AB256" s="20">
        <v>0.0</v>
      </c>
    </row>
    <row r="257">
      <c r="A257" s="7">
        <v>336.0</v>
      </c>
      <c r="B257" s="11" t="s">
        <v>1004</v>
      </c>
      <c r="C257" s="11" t="s">
        <v>1005</v>
      </c>
      <c r="D257" s="11" t="s">
        <v>1006</v>
      </c>
      <c r="E257" s="7">
        <v>2014.0</v>
      </c>
      <c r="F257" s="11" t="s">
        <v>84</v>
      </c>
      <c r="G257" s="12" t="s">
        <v>40</v>
      </c>
      <c r="H257" s="20">
        <v>21.0</v>
      </c>
      <c r="I257" s="14" t="s">
        <v>40</v>
      </c>
      <c r="J257" s="20">
        <v>0.0</v>
      </c>
      <c r="K257" s="16" t="str">
        <f t="shared" si="1"/>
        <v>XXXXXXX</v>
      </c>
      <c r="L257" s="16" t="s">
        <v>40</v>
      </c>
      <c r="M257" s="16" t="s">
        <v>39</v>
      </c>
      <c r="N257" s="16" t="s">
        <v>40</v>
      </c>
      <c r="O257" s="11"/>
      <c r="P257" s="25"/>
      <c r="Q257" s="25"/>
      <c r="R257" s="25"/>
      <c r="S257" s="25"/>
      <c r="T257" s="11" t="s">
        <v>1007</v>
      </c>
      <c r="AA257" s="20">
        <v>21.0</v>
      </c>
      <c r="AB257" s="20">
        <v>0.0</v>
      </c>
    </row>
    <row r="258">
      <c r="A258" s="7">
        <v>337.0</v>
      </c>
      <c r="B258" s="11" t="s">
        <v>1008</v>
      </c>
      <c r="C258" s="11" t="s">
        <v>1009</v>
      </c>
      <c r="D258" s="11" t="s">
        <v>1010</v>
      </c>
      <c r="E258" s="7">
        <v>2014.0</v>
      </c>
      <c r="F258" s="11" t="s">
        <v>140</v>
      </c>
      <c r="G258" s="12" t="s">
        <v>40</v>
      </c>
      <c r="H258" s="20">
        <v>12.0</v>
      </c>
      <c r="I258" s="14" t="s">
        <v>40</v>
      </c>
      <c r="J258" s="20">
        <v>12.0</v>
      </c>
      <c r="K258" s="16" t="str">
        <f t="shared" si="1"/>
        <v>XXXXXXX</v>
      </c>
      <c r="L258" s="16" t="s">
        <v>40</v>
      </c>
      <c r="M258" s="16" t="s">
        <v>39</v>
      </c>
      <c r="N258" s="16" t="s">
        <v>40</v>
      </c>
      <c r="O258" s="11"/>
      <c r="P258" s="25"/>
      <c r="Q258" s="25"/>
      <c r="R258" s="25"/>
      <c r="S258" s="25"/>
      <c r="T258" s="25"/>
      <c r="AA258" s="20">
        <v>12.0</v>
      </c>
      <c r="AB258" s="20">
        <v>12.0</v>
      </c>
    </row>
    <row r="259">
      <c r="A259" s="7">
        <v>338.0</v>
      </c>
      <c r="B259" s="11" t="s">
        <v>1011</v>
      </c>
      <c r="C259" s="11" t="s">
        <v>1012</v>
      </c>
      <c r="D259" s="11" t="s">
        <v>1013</v>
      </c>
      <c r="E259" s="7">
        <v>2014.0</v>
      </c>
      <c r="F259" s="11" t="s">
        <v>1014</v>
      </c>
      <c r="G259" s="12" t="s">
        <v>39</v>
      </c>
      <c r="H259" s="20">
        <v>17.0</v>
      </c>
      <c r="I259" s="14" t="s">
        <v>40</v>
      </c>
      <c r="J259" s="20">
        <v>0.0</v>
      </c>
      <c r="K259" s="16" t="str">
        <f t="shared" si="1"/>
        <v>One sex</v>
      </c>
      <c r="L259" s="16" t="s">
        <v>40</v>
      </c>
      <c r="M259" s="16" t="s">
        <v>40</v>
      </c>
      <c r="N259" s="16" t="s">
        <v>40</v>
      </c>
      <c r="O259" s="25"/>
      <c r="P259" s="25"/>
      <c r="Q259" s="25"/>
      <c r="R259" s="25"/>
      <c r="S259" s="25"/>
      <c r="T259" s="25"/>
      <c r="AA259" s="20">
        <v>17.0</v>
      </c>
      <c r="AB259" s="20">
        <v>0.0</v>
      </c>
    </row>
    <row r="260">
      <c r="A260" s="7">
        <v>339.0</v>
      </c>
      <c r="B260" s="11" t="s">
        <v>1015</v>
      </c>
      <c r="C260" s="11" t="s">
        <v>1016</v>
      </c>
      <c r="D260" s="11" t="s">
        <v>1017</v>
      </c>
      <c r="E260" s="7">
        <v>2014.0</v>
      </c>
      <c r="F260" s="11" t="s">
        <v>47</v>
      </c>
      <c r="G260" s="12" t="s">
        <v>40</v>
      </c>
      <c r="H260" s="13"/>
      <c r="I260" s="14" t="s">
        <v>40</v>
      </c>
      <c r="J260" s="13"/>
      <c r="K260" s="16" t="str">
        <f t="shared" si="1"/>
        <v>XXXXXXX</v>
      </c>
      <c r="L260" s="16" t="s">
        <v>39</v>
      </c>
      <c r="M260" s="16" t="s">
        <v>40</v>
      </c>
      <c r="N260" s="16" t="s">
        <v>40</v>
      </c>
      <c r="O260" s="11"/>
      <c r="P260" s="25"/>
      <c r="Q260" s="25"/>
      <c r="R260" s="25"/>
      <c r="S260" s="25"/>
      <c r="T260" s="25"/>
      <c r="AA260" s="13"/>
      <c r="AB260" s="13"/>
    </row>
    <row r="261">
      <c r="A261" s="7">
        <v>341.0</v>
      </c>
      <c r="B261" s="11" t="s">
        <v>1018</v>
      </c>
      <c r="C261" s="11" t="s">
        <v>1019</v>
      </c>
      <c r="D261" s="11" t="s">
        <v>1020</v>
      </c>
      <c r="E261" s="7">
        <v>2014.0</v>
      </c>
      <c r="F261" s="11" t="s">
        <v>794</v>
      </c>
      <c r="G261" s="12" t="s">
        <v>40</v>
      </c>
      <c r="H261" s="20">
        <v>385.0</v>
      </c>
      <c r="I261" s="14" t="s">
        <v>40</v>
      </c>
      <c r="J261" s="20">
        <v>427.0</v>
      </c>
      <c r="K261" s="16" t="str">
        <f t="shared" si="1"/>
        <v>XXXXXXX</v>
      </c>
      <c r="L261" s="16" t="s">
        <v>39</v>
      </c>
      <c r="M261" s="16" t="s">
        <v>40</v>
      </c>
      <c r="N261" s="16" t="s">
        <v>40</v>
      </c>
      <c r="O261" s="11"/>
      <c r="P261" s="25"/>
      <c r="Q261" s="25"/>
      <c r="R261" s="25"/>
      <c r="S261" s="25"/>
      <c r="T261" s="11" t="s">
        <v>1021</v>
      </c>
      <c r="AA261" s="20">
        <v>385.0</v>
      </c>
      <c r="AB261" s="20">
        <v>427.0</v>
      </c>
    </row>
    <row r="262">
      <c r="A262" s="7">
        <v>342.0</v>
      </c>
      <c r="B262" s="11" t="s">
        <v>1022</v>
      </c>
      <c r="C262" s="11" t="s">
        <v>1023</v>
      </c>
      <c r="D262" s="11" t="s">
        <v>1024</v>
      </c>
      <c r="E262" s="7">
        <v>2014.0</v>
      </c>
      <c r="F262" s="11" t="s">
        <v>84</v>
      </c>
      <c r="G262" s="12" t="s">
        <v>39</v>
      </c>
      <c r="H262" s="29"/>
      <c r="I262" s="14" t="s">
        <v>40</v>
      </c>
      <c r="J262" s="20">
        <v>0.0</v>
      </c>
      <c r="K262" s="16" t="str">
        <f t="shared" si="1"/>
        <v>One sex</v>
      </c>
      <c r="L262" s="16" t="s">
        <v>40</v>
      </c>
      <c r="M262" s="16" t="s">
        <v>40</v>
      </c>
      <c r="N262" s="16" t="s">
        <v>40</v>
      </c>
      <c r="O262" s="25"/>
      <c r="P262" s="25"/>
      <c r="Q262" s="25"/>
      <c r="R262" s="25"/>
      <c r="S262" s="25"/>
      <c r="T262" s="11" t="s">
        <v>1025</v>
      </c>
      <c r="AA262" s="29"/>
      <c r="AB262" s="20">
        <v>0.0</v>
      </c>
    </row>
    <row r="263">
      <c r="A263" s="7">
        <v>343.0</v>
      </c>
      <c r="B263" s="11" t="s">
        <v>1026</v>
      </c>
      <c r="C263" s="11" t="s">
        <v>1027</v>
      </c>
      <c r="D263" s="11" t="s">
        <v>1028</v>
      </c>
      <c r="E263" s="7">
        <v>2014.0</v>
      </c>
      <c r="F263" s="11" t="s">
        <v>534</v>
      </c>
      <c r="G263" s="12" t="s">
        <v>40</v>
      </c>
      <c r="H263" s="20">
        <v>0.0</v>
      </c>
      <c r="I263" s="14" t="s">
        <v>39</v>
      </c>
      <c r="J263" s="20">
        <v>14.0</v>
      </c>
      <c r="K263" s="16" t="str">
        <f t="shared" si="1"/>
        <v>One sex</v>
      </c>
      <c r="L263" s="16" t="s">
        <v>40</v>
      </c>
      <c r="M263" s="16" t="s">
        <v>40</v>
      </c>
      <c r="N263" s="16" t="s">
        <v>40</v>
      </c>
      <c r="O263" s="25"/>
      <c r="P263" s="25"/>
      <c r="Q263" s="25"/>
      <c r="R263" s="25"/>
      <c r="S263" s="25"/>
      <c r="T263" s="25"/>
      <c r="AA263" s="20">
        <v>0.0</v>
      </c>
      <c r="AB263" s="20">
        <v>14.0</v>
      </c>
    </row>
    <row r="264">
      <c r="A264" s="7">
        <v>344.0</v>
      </c>
      <c r="B264" s="11" t="s">
        <v>1029</v>
      </c>
      <c r="C264" s="11" t="s">
        <v>1030</v>
      </c>
      <c r="D264" s="11" t="s">
        <v>1031</v>
      </c>
      <c r="E264" s="7">
        <v>2014.0</v>
      </c>
      <c r="F264" s="11" t="s">
        <v>84</v>
      </c>
      <c r="G264" s="12" t="s">
        <v>39</v>
      </c>
      <c r="H264" s="13"/>
      <c r="I264" s="14" t="s">
        <v>40</v>
      </c>
      <c r="J264" s="20">
        <v>0.0</v>
      </c>
      <c r="K264" s="16" t="str">
        <f t="shared" si="1"/>
        <v>One sex</v>
      </c>
      <c r="L264" s="16" t="s">
        <v>40</v>
      </c>
      <c r="M264" s="16" t="s">
        <v>40</v>
      </c>
      <c r="N264" s="16" t="s">
        <v>40</v>
      </c>
      <c r="O264" s="25"/>
      <c r="P264" s="25"/>
      <c r="Q264" s="25"/>
      <c r="R264" s="25"/>
      <c r="S264" s="25"/>
      <c r="T264" s="11" t="s">
        <v>1032</v>
      </c>
      <c r="AA264" s="13"/>
      <c r="AB264" s="20">
        <v>0.0</v>
      </c>
    </row>
    <row r="265">
      <c r="A265" s="7">
        <v>346.0</v>
      </c>
      <c r="B265" s="11" t="s">
        <v>1033</v>
      </c>
      <c r="C265" s="11" t="s">
        <v>1034</v>
      </c>
      <c r="D265" s="11" t="s">
        <v>1035</v>
      </c>
      <c r="E265" s="7">
        <v>2014.0</v>
      </c>
      <c r="F265" s="11" t="s">
        <v>84</v>
      </c>
      <c r="G265" s="12" t="s">
        <v>39</v>
      </c>
      <c r="H265" s="20">
        <v>28.0</v>
      </c>
      <c r="I265" s="14" t="s">
        <v>40</v>
      </c>
      <c r="J265" s="20">
        <v>0.0</v>
      </c>
      <c r="K265" s="16" t="str">
        <f t="shared" si="1"/>
        <v>One sex</v>
      </c>
      <c r="L265" s="16" t="s">
        <v>40</v>
      </c>
      <c r="M265" s="16" t="s">
        <v>40</v>
      </c>
      <c r="N265" s="16" t="s">
        <v>40</v>
      </c>
      <c r="O265" s="25"/>
      <c r="P265" s="25"/>
      <c r="Q265" s="25"/>
      <c r="R265" s="25"/>
      <c r="S265" s="25"/>
      <c r="T265" s="25"/>
      <c r="AA265" s="20">
        <v>28.0</v>
      </c>
      <c r="AB265" s="20">
        <v>0.0</v>
      </c>
    </row>
    <row r="266">
      <c r="A266" s="7">
        <v>347.0</v>
      </c>
      <c r="B266" s="11" t="s">
        <v>1036</v>
      </c>
      <c r="C266" s="11" t="s">
        <v>1037</v>
      </c>
      <c r="D266" s="11" t="s">
        <v>1038</v>
      </c>
      <c r="E266" s="7">
        <v>2014.0</v>
      </c>
      <c r="F266" s="11" t="s">
        <v>766</v>
      </c>
      <c r="G266" s="12" t="s">
        <v>39</v>
      </c>
      <c r="H266" s="20">
        <v>30.0</v>
      </c>
      <c r="I266" s="14" t="s">
        <v>40</v>
      </c>
      <c r="J266" s="20">
        <v>0.0</v>
      </c>
      <c r="K266" s="16" t="str">
        <f t="shared" si="1"/>
        <v>One sex</v>
      </c>
      <c r="L266" s="16" t="s">
        <v>40</v>
      </c>
      <c r="M266" s="16" t="s">
        <v>40</v>
      </c>
      <c r="N266" s="16" t="s">
        <v>40</v>
      </c>
      <c r="O266" s="25"/>
      <c r="P266" s="25"/>
      <c r="Q266" s="25"/>
      <c r="R266" s="25"/>
      <c r="S266" s="25"/>
      <c r="T266" s="25"/>
      <c r="AA266" s="20">
        <v>30.0</v>
      </c>
      <c r="AB266" s="20">
        <v>0.0</v>
      </c>
    </row>
    <row r="267">
      <c r="A267" s="7">
        <v>348.0</v>
      </c>
      <c r="B267" s="11" t="s">
        <v>1039</v>
      </c>
      <c r="C267" s="11" t="s">
        <v>1040</v>
      </c>
      <c r="D267" s="11" t="s">
        <v>1041</v>
      </c>
      <c r="E267" s="7">
        <v>2014.0</v>
      </c>
      <c r="F267" s="11" t="s">
        <v>84</v>
      </c>
      <c r="G267" s="12" t="s">
        <v>39</v>
      </c>
      <c r="H267" s="20">
        <v>32.0</v>
      </c>
      <c r="I267" s="14" t="s">
        <v>40</v>
      </c>
      <c r="J267" s="20">
        <v>0.0</v>
      </c>
      <c r="K267" s="16" t="str">
        <f t="shared" si="1"/>
        <v>One sex</v>
      </c>
      <c r="L267" s="16" t="s">
        <v>40</v>
      </c>
      <c r="M267" s="16" t="s">
        <v>40</v>
      </c>
      <c r="N267" s="16" t="s">
        <v>40</v>
      </c>
      <c r="O267" s="25"/>
      <c r="P267" s="25"/>
      <c r="Q267" s="25"/>
      <c r="R267" s="25"/>
      <c r="S267" s="25"/>
      <c r="T267" s="11" t="s">
        <v>1042</v>
      </c>
      <c r="AA267" s="20">
        <v>32.0</v>
      </c>
      <c r="AB267" s="20">
        <v>0.0</v>
      </c>
    </row>
    <row r="268">
      <c r="A268" s="7">
        <v>350.0</v>
      </c>
      <c r="B268" s="11" t="s">
        <v>1043</v>
      </c>
      <c r="C268" s="11" t="s">
        <v>1044</v>
      </c>
      <c r="D268" s="11" t="s">
        <v>1045</v>
      </c>
      <c r="E268" s="7">
        <v>2014.0</v>
      </c>
      <c r="F268" s="11" t="s">
        <v>47</v>
      </c>
      <c r="G268" s="12" t="s">
        <v>39</v>
      </c>
      <c r="H268" s="20">
        <v>36.0</v>
      </c>
      <c r="I268" s="14" t="s">
        <v>40</v>
      </c>
      <c r="J268" s="20">
        <v>0.0</v>
      </c>
      <c r="K268" s="16" t="str">
        <f t="shared" si="1"/>
        <v>One sex</v>
      </c>
      <c r="L268" s="16" t="s">
        <v>40</v>
      </c>
      <c r="M268" s="16" t="s">
        <v>40</v>
      </c>
      <c r="N268" s="16" t="s">
        <v>40</v>
      </c>
      <c r="O268" s="25"/>
      <c r="P268" s="25"/>
      <c r="Q268" s="25"/>
      <c r="R268" s="25"/>
      <c r="S268" s="25"/>
      <c r="T268" s="25"/>
      <c r="AA268" s="20">
        <v>36.0</v>
      </c>
      <c r="AB268" s="20">
        <v>0.0</v>
      </c>
    </row>
    <row r="269">
      <c r="A269" s="7">
        <v>352.0</v>
      </c>
      <c r="B269" s="11" t="s">
        <v>1046</v>
      </c>
      <c r="C269" s="11" t="s">
        <v>1047</v>
      </c>
      <c r="D269" s="11" t="s">
        <v>1048</v>
      </c>
      <c r="E269" s="7">
        <v>2014.0</v>
      </c>
      <c r="F269" s="11" t="s">
        <v>1049</v>
      </c>
      <c r="G269" s="12" t="s">
        <v>39</v>
      </c>
      <c r="H269" s="20">
        <v>64.0</v>
      </c>
      <c r="I269" s="14" t="s">
        <v>40</v>
      </c>
      <c r="J269" s="20">
        <v>0.0</v>
      </c>
      <c r="K269" s="16" t="str">
        <f t="shared" si="1"/>
        <v>One sex</v>
      </c>
      <c r="L269" s="16" t="s">
        <v>40</v>
      </c>
      <c r="M269" s="16" t="s">
        <v>40</v>
      </c>
      <c r="N269" s="16" t="s">
        <v>40</v>
      </c>
      <c r="O269" s="25"/>
      <c r="P269" s="25"/>
      <c r="Q269" s="25"/>
      <c r="R269" s="25"/>
      <c r="S269" s="25"/>
      <c r="T269" s="11" t="s">
        <v>725</v>
      </c>
      <c r="AA269" s="20">
        <v>64.0</v>
      </c>
      <c r="AB269" s="20">
        <v>0.0</v>
      </c>
    </row>
    <row r="270">
      <c r="A270" s="7">
        <v>353.0</v>
      </c>
      <c r="B270" s="11" t="s">
        <v>1050</v>
      </c>
      <c r="C270" s="11" t="s">
        <v>1051</v>
      </c>
      <c r="D270" s="11" t="s">
        <v>1052</v>
      </c>
      <c r="E270" s="7">
        <v>2014.0</v>
      </c>
      <c r="F270" s="11" t="s">
        <v>1053</v>
      </c>
      <c r="G270" s="12" t="s">
        <v>39</v>
      </c>
      <c r="H270" s="20">
        <v>132.0</v>
      </c>
      <c r="I270" s="14" t="s">
        <v>40</v>
      </c>
      <c r="J270" s="20">
        <v>0.0</v>
      </c>
      <c r="K270" s="16" t="str">
        <f t="shared" si="1"/>
        <v>One sex</v>
      </c>
      <c r="L270" s="16" t="s">
        <v>40</v>
      </c>
      <c r="M270" s="16" t="s">
        <v>40</v>
      </c>
      <c r="N270" s="16" t="s">
        <v>40</v>
      </c>
      <c r="O270" s="25"/>
      <c r="P270" s="25"/>
      <c r="Q270" s="25"/>
      <c r="R270" s="25"/>
      <c r="S270" s="25"/>
      <c r="T270" s="25"/>
      <c r="AA270" s="20">
        <v>132.0</v>
      </c>
      <c r="AB270" s="20">
        <v>0.0</v>
      </c>
    </row>
    <row r="271">
      <c r="A271" s="7">
        <v>354.0</v>
      </c>
      <c r="B271" s="11" t="s">
        <v>1054</v>
      </c>
      <c r="C271" s="11" t="s">
        <v>1055</v>
      </c>
      <c r="D271" s="11" t="s">
        <v>1056</v>
      </c>
      <c r="E271" s="7">
        <v>2014.0</v>
      </c>
      <c r="F271" s="11" t="s">
        <v>47</v>
      </c>
      <c r="G271" s="12" t="s">
        <v>39</v>
      </c>
      <c r="H271" s="13"/>
      <c r="I271" s="14" t="s">
        <v>40</v>
      </c>
      <c r="J271" s="20">
        <v>0.0</v>
      </c>
      <c r="K271" s="16" t="str">
        <f t="shared" si="1"/>
        <v>One sex</v>
      </c>
      <c r="L271" s="16" t="s">
        <v>40</v>
      </c>
      <c r="M271" s="16" t="s">
        <v>40</v>
      </c>
      <c r="N271" s="16" t="s">
        <v>40</v>
      </c>
      <c r="O271" s="25"/>
      <c r="P271" s="25"/>
      <c r="Q271" s="25"/>
      <c r="R271" s="25"/>
      <c r="S271" s="25"/>
      <c r="T271" s="25"/>
      <c r="AA271" s="13"/>
      <c r="AB271" s="20">
        <v>0.0</v>
      </c>
    </row>
    <row r="272">
      <c r="A272" s="7">
        <v>355.0</v>
      </c>
      <c r="B272" s="11" t="s">
        <v>1057</v>
      </c>
      <c r="C272" s="11" t="s">
        <v>1058</v>
      </c>
      <c r="D272" s="11" t="s">
        <v>1059</v>
      </c>
      <c r="E272" s="7">
        <v>2014.0</v>
      </c>
      <c r="F272" s="11" t="s">
        <v>84</v>
      </c>
      <c r="G272" s="12" t="s">
        <v>39</v>
      </c>
      <c r="H272" s="20">
        <v>16.0</v>
      </c>
      <c r="I272" s="14" t="s">
        <v>40</v>
      </c>
      <c r="J272" s="20">
        <v>0.0</v>
      </c>
      <c r="K272" s="16" t="str">
        <f t="shared" si="1"/>
        <v>One sex</v>
      </c>
      <c r="L272" s="16" t="s">
        <v>40</v>
      </c>
      <c r="M272" s="16" t="s">
        <v>40</v>
      </c>
      <c r="N272" s="16" t="s">
        <v>40</v>
      </c>
      <c r="O272" s="25"/>
      <c r="P272" s="25"/>
      <c r="Q272" s="25"/>
      <c r="R272" s="25"/>
      <c r="S272" s="25"/>
      <c r="T272" s="25"/>
      <c r="AA272" s="20">
        <v>16.0</v>
      </c>
      <c r="AB272" s="20">
        <v>0.0</v>
      </c>
    </row>
    <row r="273">
      <c r="A273" s="7">
        <v>356.0</v>
      </c>
      <c r="B273" s="11" t="s">
        <v>1060</v>
      </c>
      <c r="C273" s="11" t="s">
        <v>1061</v>
      </c>
      <c r="D273" s="11" t="s">
        <v>1062</v>
      </c>
      <c r="E273" s="7">
        <v>2014.0</v>
      </c>
      <c r="F273" s="11" t="s">
        <v>1063</v>
      </c>
      <c r="G273" s="12" t="s">
        <v>40</v>
      </c>
      <c r="H273" s="13"/>
      <c r="I273" s="14" t="s">
        <v>39</v>
      </c>
      <c r="J273" s="13"/>
      <c r="K273" s="16" t="str">
        <f t="shared" si="1"/>
        <v>One sex</v>
      </c>
      <c r="L273" s="16" t="s">
        <v>40</v>
      </c>
      <c r="M273" s="16" t="s">
        <v>40</v>
      </c>
      <c r="N273" s="16" t="s">
        <v>40</v>
      </c>
      <c r="O273" s="25"/>
      <c r="P273" s="25"/>
      <c r="Q273" s="25"/>
      <c r="R273" s="25"/>
      <c r="S273" s="25"/>
      <c r="T273" s="25"/>
      <c r="AA273" s="13"/>
      <c r="AB273" s="13"/>
    </row>
    <row r="274">
      <c r="A274" s="7">
        <v>357.0</v>
      </c>
      <c r="B274" s="11" t="s">
        <v>1064</v>
      </c>
      <c r="C274" s="11" t="s">
        <v>1065</v>
      </c>
      <c r="D274" s="11" t="s">
        <v>1066</v>
      </c>
      <c r="E274" s="7">
        <v>2014.0</v>
      </c>
      <c r="F274" s="11" t="s">
        <v>1067</v>
      </c>
      <c r="G274" s="12" t="s">
        <v>40</v>
      </c>
      <c r="H274" s="20">
        <v>69.0</v>
      </c>
      <c r="I274" s="14" t="s">
        <v>40</v>
      </c>
      <c r="J274" s="20">
        <v>70.0</v>
      </c>
      <c r="K274" s="16" t="str">
        <f t="shared" si="1"/>
        <v>XXXXXXX</v>
      </c>
      <c r="L274" s="16" t="s">
        <v>40</v>
      </c>
      <c r="M274" s="16" t="s">
        <v>39</v>
      </c>
      <c r="N274" s="16" t="s">
        <v>40</v>
      </c>
      <c r="O274" s="11"/>
      <c r="P274" s="25"/>
      <c r="Q274" s="25"/>
      <c r="R274" s="25"/>
      <c r="S274" s="25"/>
      <c r="T274" s="11" t="s">
        <v>1068</v>
      </c>
      <c r="AA274" s="20">
        <v>69.0</v>
      </c>
      <c r="AB274" s="20">
        <v>70.0</v>
      </c>
    </row>
    <row r="275">
      <c r="A275" s="7">
        <v>358.0</v>
      </c>
      <c r="B275" s="11" t="s">
        <v>1069</v>
      </c>
      <c r="C275" s="11" t="s">
        <v>1070</v>
      </c>
      <c r="D275" s="11" t="s">
        <v>1071</v>
      </c>
      <c r="E275" s="7">
        <v>2014.0</v>
      </c>
      <c r="F275" s="11" t="s">
        <v>209</v>
      </c>
      <c r="G275" s="12" t="s">
        <v>39</v>
      </c>
      <c r="H275" s="20">
        <v>30.0</v>
      </c>
      <c r="I275" s="14" t="s">
        <v>40</v>
      </c>
      <c r="J275" s="20">
        <v>0.0</v>
      </c>
      <c r="K275" s="16" t="str">
        <f t="shared" si="1"/>
        <v>One sex</v>
      </c>
      <c r="L275" s="16" t="s">
        <v>40</v>
      </c>
      <c r="M275" s="16" t="s">
        <v>40</v>
      </c>
      <c r="N275" s="16" t="s">
        <v>40</v>
      </c>
      <c r="O275" s="25"/>
      <c r="P275" s="25"/>
      <c r="Q275" s="25"/>
      <c r="R275" s="25"/>
      <c r="S275" s="25"/>
      <c r="T275" s="25"/>
      <c r="AA275" s="20">
        <v>30.0</v>
      </c>
      <c r="AB275" s="20">
        <v>0.0</v>
      </c>
    </row>
    <row r="276">
      <c r="A276" s="7">
        <v>359.0</v>
      </c>
      <c r="B276" s="11" t="s">
        <v>1072</v>
      </c>
      <c r="C276" s="11" t="s">
        <v>1073</v>
      </c>
      <c r="D276" s="11" t="s">
        <v>1074</v>
      </c>
      <c r="E276" s="7">
        <v>2014.0</v>
      </c>
      <c r="F276" s="11" t="s">
        <v>47</v>
      </c>
      <c r="G276" s="12" t="s">
        <v>40</v>
      </c>
      <c r="H276" s="20">
        <v>0.0</v>
      </c>
      <c r="I276" s="14" t="s">
        <v>39</v>
      </c>
      <c r="J276" s="20">
        <v>45.0</v>
      </c>
      <c r="K276" s="16" t="str">
        <f t="shared" si="1"/>
        <v>One sex</v>
      </c>
      <c r="L276" s="16" t="s">
        <v>40</v>
      </c>
      <c r="M276" s="16" t="s">
        <v>40</v>
      </c>
      <c r="N276" s="16" t="s">
        <v>40</v>
      </c>
      <c r="O276" s="25"/>
      <c r="P276" s="25"/>
      <c r="Q276" s="25"/>
      <c r="R276" s="25"/>
      <c r="S276" s="25"/>
      <c r="T276" s="25"/>
      <c r="AA276" s="20">
        <v>0.0</v>
      </c>
      <c r="AB276" s="20">
        <v>45.0</v>
      </c>
    </row>
    <row r="277">
      <c r="A277" s="7">
        <v>360.0</v>
      </c>
      <c r="B277" s="11" t="s">
        <v>1075</v>
      </c>
      <c r="C277" s="11" t="s">
        <v>1076</v>
      </c>
      <c r="D277" s="11" t="s">
        <v>1077</v>
      </c>
      <c r="E277" s="7">
        <v>2014.0</v>
      </c>
      <c r="F277" s="11" t="s">
        <v>159</v>
      </c>
      <c r="G277" s="12" t="s">
        <v>39</v>
      </c>
      <c r="H277" s="13"/>
      <c r="I277" s="14" t="s">
        <v>40</v>
      </c>
      <c r="J277" s="13"/>
      <c r="K277" s="16" t="str">
        <f t="shared" si="1"/>
        <v>One sex</v>
      </c>
      <c r="L277" s="16" t="s">
        <v>40</v>
      </c>
      <c r="M277" s="16" t="s">
        <v>40</v>
      </c>
      <c r="N277" s="16" t="s">
        <v>40</v>
      </c>
      <c r="O277" s="25"/>
      <c r="P277" s="25"/>
      <c r="Q277" s="25"/>
      <c r="R277" s="25"/>
      <c r="S277" s="25"/>
      <c r="T277" s="11" t="s">
        <v>553</v>
      </c>
      <c r="AA277" s="13"/>
      <c r="AB277" s="13"/>
    </row>
    <row r="278">
      <c r="A278" s="7">
        <v>361.0</v>
      </c>
      <c r="B278" s="11" t="s">
        <v>1078</v>
      </c>
      <c r="C278" s="11" t="s">
        <v>1079</v>
      </c>
      <c r="D278" s="11" t="s">
        <v>1080</v>
      </c>
      <c r="E278" s="7">
        <v>2014.0</v>
      </c>
      <c r="F278" s="11" t="s">
        <v>74</v>
      </c>
      <c r="G278" s="12" t="s">
        <v>40</v>
      </c>
      <c r="H278" s="20">
        <v>0.0</v>
      </c>
      <c r="I278" s="14" t="s">
        <v>39</v>
      </c>
      <c r="J278" s="20">
        <v>68.0</v>
      </c>
      <c r="K278" s="16" t="str">
        <f t="shared" si="1"/>
        <v>One sex</v>
      </c>
      <c r="L278" s="16" t="s">
        <v>40</v>
      </c>
      <c r="M278" s="16" t="s">
        <v>40</v>
      </c>
      <c r="N278" s="16" t="s">
        <v>40</v>
      </c>
      <c r="O278" s="25"/>
      <c r="P278" s="25"/>
      <c r="Q278" s="25"/>
      <c r="R278" s="25"/>
      <c r="S278" s="25"/>
      <c r="T278" s="11" t="s">
        <v>1081</v>
      </c>
      <c r="AA278" s="20">
        <v>0.0</v>
      </c>
      <c r="AB278" s="20">
        <v>68.0</v>
      </c>
    </row>
    <row r="279">
      <c r="A279" s="7">
        <v>362.0</v>
      </c>
      <c r="B279" s="11" t="s">
        <v>1082</v>
      </c>
      <c r="C279" s="11" t="s">
        <v>1083</v>
      </c>
      <c r="D279" s="11" t="s">
        <v>1084</v>
      </c>
      <c r="E279" s="7">
        <v>2014.0</v>
      </c>
      <c r="F279" s="11" t="s">
        <v>84</v>
      </c>
      <c r="G279" s="12" t="s">
        <v>39</v>
      </c>
      <c r="H279" s="20">
        <v>75.0</v>
      </c>
      <c r="I279" s="14" t="s">
        <v>40</v>
      </c>
      <c r="J279" s="20">
        <v>0.0</v>
      </c>
      <c r="K279" s="16" t="str">
        <f t="shared" si="1"/>
        <v>One sex</v>
      </c>
      <c r="L279" s="16" t="s">
        <v>40</v>
      </c>
      <c r="M279" s="16" t="s">
        <v>40</v>
      </c>
      <c r="N279" s="16" t="s">
        <v>40</v>
      </c>
      <c r="O279" s="25"/>
      <c r="P279" s="25"/>
      <c r="Q279" s="25"/>
      <c r="R279" s="25"/>
      <c r="S279" s="25"/>
      <c r="T279" s="25"/>
      <c r="AA279" s="20">
        <v>75.0</v>
      </c>
      <c r="AB279" s="20">
        <v>0.0</v>
      </c>
    </row>
    <row r="280">
      <c r="A280" s="7">
        <v>363.0</v>
      </c>
      <c r="B280" s="11" t="s">
        <v>1085</v>
      </c>
      <c r="C280" s="11" t="s">
        <v>1086</v>
      </c>
      <c r="D280" s="11" t="s">
        <v>1087</v>
      </c>
      <c r="E280" s="7">
        <v>2014.0</v>
      </c>
      <c r="F280" s="11" t="s">
        <v>140</v>
      </c>
      <c r="G280" s="12" t="s">
        <v>39</v>
      </c>
      <c r="H280" s="20">
        <v>24.0</v>
      </c>
      <c r="I280" s="14" t="s">
        <v>40</v>
      </c>
      <c r="J280" s="20">
        <v>0.0</v>
      </c>
      <c r="K280" s="16" t="str">
        <f t="shared" si="1"/>
        <v>One sex</v>
      </c>
      <c r="L280" s="16" t="s">
        <v>40</v>
      </c>
      <c r="M280" s="16" t="s">
        <v>40</v>
      </c>
      <c r="N280" s="16" t="s">
        <v>40</v>
      </c>
      <c r="O280" s="25"/>
      <c r="P280" s="25"/>
      <c r="Q280" s="25"/>
      <c r="R280" s="25"/>
      <c r="S280" s="25"/>
      <c r="T280" s="25"/>
      <c r="AA280" s="20">
        <v>24.0</v>
      </c>
      <c r="AB280" s="20">
        <v>0.0</v>
      </c>
    </row>
    <row r="281">
      <c r="A281" s="7">
        <v>365.0</v>
      </c>
      <c r="B281" s="11" t="s">
        <v>1088</v>
      </c>
      <c r="C281" s="11" t="s">
        <v>1089</v>
      </c>
      <c r="D281" s="11" t="s">
        <v>1090</v>
      </c>
      <c r="E281" s="7">
        <v>2014.0</v>
      </c>
      <c r="F281" s="11" t="s">
        <v>1091</v>
      </c>
      <c r="G281" s="12" t="s">
        <v>39</v>
      </c>
      <c r="H281" s="20">
        <v>183.0</v>
      </c>
      <c r="I281" s="14" t="s">
        <v>40</v>
      </c>
      <c r="J281" s="20">
        <v>0.0</v>
      </c>
      <c r="K281" s="16" t="str">
        <f t="shared" si="1"/>
        <v>One sex</v>
      </c>
      <c r="L281" s="16" t="s">
        <v>40</v>
      </c>
      <c r="M281" s="16" t="s">
        <v>40</v>
      </c>
      <c r="N281" s="16" t="s">
        <v>40</v>
      </c>
      <c r="O281" s="25"/>
      <c r="P281" s="25"/>
      <c r="Q281" s="25"/>
      <c r="R281" s="25"/>
      <c r="S281" s="25"/>
      <c r="T281" s="25"/>
      <c r="AA281" s="20">
        <v>183.0</v>
      </c>
      <c r="AB281" s="20">
        <v>0.0</v>
      </c>
    </row>
    <row r="282">
      <c r="A282" s="7">
        <v>367.0</v>
      </c>
      <c r="B282" s="11" t="s">
        <v>1092</v>
      </c>
      <c r="C282" s="11" t="s">
        <v>1093</v>
      </c>
      <c r="D282" s="11" t="s">
        <v>1094</v>
      </c>
      <c r="E282" s="7">
        <v>2014.0</v>
      </c>
      <c r="F282" s="11" t="s">
        <v>47</v>
      </c>
      <c r="G282" s="12" t="s">
        <v>40</v>
      </c>
      <c r="H282" s="20">
        <v>0.0</v>
      </c>
      <c r="I282" s="14" t="s">
        <v>39</v>
      </c>
      <c r="J282" s="20">
        <v>30.0</v>
      </c>
      <c r="K282" s="16" t="str">
        <f t="shared" si="1"/>
        <v>One sex</v>
      </c>
      <c r="L282" s="16" t="s">
        <v>40</v>
      </c>
      <c r="M282" s="16" t="s">
        <v>40</v>
      </c>
      <c r="N282" s="16" t="s">
        <v>40</v>
      </c>
      <c r="O282" s="25"/>
      <c r="P282" s="25"/>
      <c r="Q282" s="25"/>
      <c r="R282" s="25"/>
      <c r="S282" s="25"/>
      <c r="T282" s="25"/>
      <c r="AA282" s="20">
        <v>0.0</v>
      </c>
      <c r="AB282" s="20">
        <v>30.0</v>
      </c>
    </row>
    <row r="283">
      <c r="A283" s="7">
        <v>370.0</v>
      </c>
      <c r="B283" s="11" t="s">
        <v>1095</v>
      </c>
      <c r="C283" s="11" t="s">
        <v>1096</v>
      </c>
      <c r="D283" s="11" t="s">
        <v>1097</v>
      </c>
      <c r="E283" s="7">
        <v>2013.0</v>
      </c>
      <c r="F283" s="11" t="s">
        <v>47</v>
      </c>
      <c r="G283" s="12" t="s">
        <v>39</v>
      </c>
      <c r="H283" s="13"/>
      <c r="I283" s="14" t="s">
        <v>40</v>
      </c>
      <c r="J283" s="20">
        <v>0.0</v>
      </c>
      <c r="K283" s="16" t="str">
        <f t="shared" si="1"/>
        <v>One sex</v>
      </c>
      <c r="L283" s="16" t="s">
        <v>40</v>
      </c>
      <c r="M283" s="16" t="s">
        <v>40</v>
      </c>
      <c r="N283" s="16" t="s">
        <v>40</v>
      </c>
      <c r="O283" s="25"/>
      <c r="P283" s="25"/>
      <c r="Q283" s="25"/>
      <c r="R283" s="25"/>
      <c r="S283" s="25"/>
      <c r="T283" s="11" t="s">
        <v>1098</v>
      </c>
      <c r="AA283" s="13"/>
      <c r="AB283" s="20">
        <v>0.0</v>
      </c>
    </row>
    <row r="284">
      <c r="A284" s="7">
        <v>371.0</v>
      </c>
      <c r="B284" s="11" t="s">
        <v>1099</v>
      </c>
      <c r="C284" s="11" t="s">
        <v>1100</v>
      </c>
      <c r="D284" s="11" t="s">
        <v>1101</v>
      </c>
      <c r="E284" s="7">
        <v>2013.0</v>
      </c>
      <c r="F284" s="11" t="s">
        <v>1102</v>
      </c>
      <c r="G284" s="12" t="s">
        <v>40</v>
      </c>
      <c r="H284" s="13"/>
      <c r="I284" s="14" t="s">
        <v>40</v>
      </c>
      <c r="J284" s="13"/>
      <c r="K284" s="16" t="str">
        <f t="shared" si="1"/>
        <v>XXXXXXX</v>
      </c>
      <c r="L284" s="16" t="s">
        <v>40</v>
      </c>
      <c r="M284" s="16" t="s">
        <v>39</v>
      </c>
      <c r="N284" s="16" t="s">
        <v>40</v>
      </c>
      <c r="O284" s="11"/>
      <c r="P284" s="25"/>
      <c r="Q284" s="25"/>
      <c r="R284" s="25"/>
      <c r="S284" s="25"/>
      <c r="T284" s="11" t="s">
        <v>604</v>
      </c>
      <c r="AA284" s="13"/>
      <c r="AB284" s="13"/>
    </row>
    <row r="285">
      <c r="A285" s="7">
        <v>373.0</v>
      </c>
      <c r="B285" s="11" t="s">
        <v>1103</v>
      </c>
      <c r="C285" s="11" t="s">
        <v>1104</v>
      </c>
      <c r="D285" s="11" t="s">
        <v>1105</v>
      </c>
      <c r="E285" s="7">
        <v>2013.0</v>
      </c>
      <c r="F285" s="11" t="s">
        <v>173</v>
      </c>
      <c r="G285" s="12" t="s">
        <v>40</v>
      </c>
      <c r="H285" s="20">
        <v>0.0</v>
      </c>
      <c r="I285" s="14" t="s">
        <v>39</v>
      </c>
      <c r="J285" s="20">
        <v>16.0</v>
      </c>
      <c r="K285" s="16" t="str">
        <f t="shared" si="1"/>
        <v>One sex</v>
      </c>
      <c r="L285" s="16" t="s">
        <v>40</v>
      </c>
      <c r="M285" s="16" t="s">
        <v>40</v>
      </c>
      <c r="N285" s="16" t="s">
        <v>40</v>
      </c>
      <c r="O285" s="25"/>
      <c r="P285" s="25"/>
      <c r="Q285" s="25"/>
      <c r="R285" s="25"/>
      <c r="S285" s="25"/>
      <c r="T285" s="25"/>
      <c r="AA285" s="20">
        <v>0.0</v>
      </c>
      <c r="AB285" s="20">
        <v>16.0</v>
      </c>
    </row>
    <row r="286">
      <c r="A286" s="7">
        <v>375.0</v>
      </c>
      <c r="B286" s="11" t="s">
        <v>1106</v>
      </c>
      <c r="C286" s="11" t="s">
        <v>1107</v>
      </c>
      <c r="D286" s="11" t="s">
        <v>1108</v>
      </c>
      <c r="E286" s="7">
        <v>2013.0</v>
      </c>
      <c r="F286" s="11" t="s">
        <v>1109</v>
      </c>
      <c r="G286" s="12" t="s">
        <v>40</v>
      </c>
      <c r="H286" s="13"/>
      <c r="I286" s="14" t="s">
        <v>40</v>
      </c>
      <c r="J286" s="13"/>
      <c r="K286" s="16" t="str">
        <f t="shared" si="1"/>
        <v>XXXXXXX</v>
      </c>
      <c r="L286" s="16" t="s">
        <v>40</v>
      </c>
      <c r="M286" s="16" t="s">
        <v>39</v>
      </c>
      <c r="N286" s="16" t="s">
        <v>40</v>
      </c>
      <c r="O286" s="11"/>
      <c r="P286" s="25"/>
      <c r="Q286" s="25"/>
      <c r="R286" s="25"/>
      <c r="S286" s="25"/>
      <c r="T286" s="11" t="s">
        <v>1110</v>
      </c>
      <c r="AA286" s="13"/>
      <c r="AB286" s="13"/>
    </row>
    <row r="287">
      <c r="A287" s="7">
        <v>377.0</v>
      </c>
      <c r="B287" s="11" t="s">
        <v>1111</v>
      </c>
      <c r="C287" s="11" t="s">
        <v>1112</v>
      </c>
      <c r="D287" s="11" t="s">
        <v>1113</v>
      </c>
      <c r="E287" s="7">
        <v>2013.0</v>
      </c>
      <c r="F287" s="11" t="s">
        <v>84</v>
      </c>
      <c r="G287" s="12" t="s">
        <v>39</v>
      </c>
      <c r="H287" s="20">
        <v>80.0</v>
      </c>
      <c r="I287" s="14" t="s">
        <v>40</v>
      </c>
      <c r="J287" s="20">
        <v>0.0</v>
      </c>
      <c r="K287" s="16" t="str">
        <f t="shared" si="1"/>
        <v>One sex</v>
      </c>
      <c r="L287" s="16" t="s">
        <v>40</v>
      </c>
      <c r="M287" s="16" t="s">
        <v>40</v>
      </c>
      <c r="N287" s="16" t="s">
        <v>40</v>
      </c>
      <c r="O287" s="25"/>
      <c r="P287" s="25"/>
      <c r="Q287" s="25"/>
      <c r="R287" s="25"/>
      <c r="S287" s="25"/>
      <c r="T287" s="25"/>
      <c r="AA287" s="20">
        <v>80.0</v>
      </c>
      <c r="AB287" s="20">
        <v>0.0</v>
      </c>
    </row>
    <row r="288">
      <c r="A288" s="7">
        <v>378.0</v>
      </c>
      <c r="B288" s="11" t="s">
        <v>1114</v>
      </c>
      <c r="C288" s="11" t="s">
        <v>1115</v>
      </c>
      <c r="D288" s="11" t="s">
        <v>1116</v>
      </c>
      <c r="E288" s="7">
        <v>2013.0</v>
      </c>
      <c r="F288" s="11" t="s">
        <v>766</v>
      </c>
      <c r="G288" s="12" t="s">
        <v>39</v>
      </c>
      <c r="H288" s="20">
        <v>36.0</v>
      </c>
      <c r="I288" s="14" t="s">
        <v>40</v>
      </c>
      <c r="J288" s="20">
        <v>0.0</v>
      </c>
      <c r="K288" s="16" t="str">
        <f t="shared" si="1"/>
        <v>One sex</v>
      </c>
      <c r="L288" s="16" t="s">
        <v>40</v>
      </c>
      <c r="M288" s="16" t="s">
        <v>40</v>
      </c>
      <c r="N288" s="16" t="s">
        <v>40</v>
      </c>
      <c r="O288" s="25"/>
      <c r="P288" s="25"/>
      <c r="Q288" s="25"/>
      <c r="R288" s="25"/>
      <c r="S288" s="25"/>
      <c r="T288" s="11" t="s">
        <v>303</v>
      </c>
      <c r="AA288" s="20">
        <v>36.0</v>
      </c>
      <c r="AB288" s="20">
        <v>0.0</v>
      </c>
    </row>
    <row r="289">
      <c r="A289" s="7">
        <v>379.0</v>
      </c>
      <c r="B289" s="11" t="s">
        <v>1117</v>
      </c>
      <c r="C289" s="11" t="s">
        <v>1118</v>
      </c>
      <c r="D289" s="11" t="s">
        <v>1119</v>
      </c>
      <c r="E289" s="7">
        <v>2013.0</v>
      </c>
      <c r="F289" s="11" t="s">
        <v>1120</v>
      </c>
      <c r="G289" s="12" t="s">
        <v>39</v>
      </c>
      <c r="H289" s="20">
        <v>27.0</v>
      </c>
      <c r="I289" s="14" t="s">
        <v>40</v>
      </c>
      <c r="J289" s="20">
        <v>0.0</v>
      </c>
      <c r="K289" s="16" t="str">
        <f t="shared" si="1"/>
        <v>One sex</v>
      </c>
      <c r="L289" s="16" t="s">
        <v>40</v>
      </c>
      <c r="M289" s="16" t="s">
        <v>40</v>
      </c>
      <c r="N289" s="16" t="s">
        <v>40</v>
      </c>
      <c r="O289" s="25"/>
      <c r="P289" s="25"/>
      <c r="Q289" s="25"/>
      <c r="R289" s="25"/>
      <c r="S289" s="25"/>
      <c r="T289" s="25"/>
      <c r="AA289" s="20">
        <v>27.0</v>
      </c>
      <c r="AB289" s="20">
        <v>0.0</v>
      </c>
    </row>
    <row r="290">
      <c r="A290" s="7">
        <v>380.0</v>
      </c>
      <c r="B290" s="11" t="s">
        <v>1121</v>
      </c>
      <c r="C290" s="11" t="s">
        <v>1122</v>
      </c>
      <c r="D290" s="11" t="s">
        <v>1123</v>
      </c>
      <c r="E290" s="7">
        <v>2013.0</v>
      </c>
      <c r="F290" s="11" t="s">
        <v>84</v>
      </c>
      <c r="G290" s="12" t="s">
        <v>39</v>
      </c>
      <c r="H290" s="20">
        <v>31.0</v>
      </c>
      <c r="I290" s="14" t="s">
        <v>40</v>
      </c>
      <c r="J290" s="20">
        <v>0.0</v>
      </c>
      <c r="K290" s="16" t="str">
        <f t="shared" si="1"/>
        <v>One sex</v>
      </c>
      <c r="L290" s="16" t="s">
        <v>40</v>
      </c>
      <c r="M290" s="16" t="s">
        <v>40</v>
      </c>
      <c r="N290" s="16" t="s">
        <v>40</v>
      </c>
      <c r="O290" s="25"/>
      <c r="P290" s="25"/>
      <c r="Q290" s="25"/>
      <c r="R290" s="25"/>
      <c r="S290" s="25"/>
      <c r="T290" s="25"/>
      <c r="AA290" s="20">
        <v>31.0</v>
      </c>
      <c r="AB290" s="20">
        <v>0.0</v>
      </c>
    </row>
    <row r="291">
      <c r="A291" s="7">
        <v>381.0</v>
      </c>
      <c r="B291" s="11" t="s">
        <v>1124</v>
      </c>
      <c r="C291" s="11" t="s">
        <v>1125</v>
      </c>
      <c r="D291" s="11" t="s">
        <v>1126</v>
      </c>
      <c r="E291" s="7">
        <v>2013.0</v>
      </c>
      <c r="F291" s="11" t="s">
        <v>54</v>
      </c>
      <c r="G291" s="12" t="s">
        <v>39</v>
      </c>
      <c r="H291" s="20">
        <v>58.0</v>
      </c>
      <c r="I291" s="14" t="s">
        <v>40</v>
      </c>
      <c r="J291" s="20">
        <v>0.0</v>
      </c>
      <c r="K291" s="16" t="str">
        <f t="shared" si="1"/>
        <v>One sex</v>
      </c>
      <c r="L291" s="16" t="s">
        <v>40</v>
      </c>
      <c r="M291" s="16" t="s">
        <v>40</v>
      </c>
      <c r="N291" s="16" t="s">
        <v>40</v>
      </c>
      <c r="O291" s="25"/>
      <c r="P291" s="25"/>
      <c r="Q291" s="25"/>
      <c r="R291" s="25"/>
      <c r="S291" s="25"/>
      <c r="T291" s="25"/>
      <c r="AA291" s="20">
        <v>58.0</v>
      </c>
      <c r="AB291" s="20">
        <v>0.0</v>
      </c>
    </row>
    <row r="292">
      <c r="A292" s="7">
        <v>382.0</v>
      </c>
      <c r="B292" s="11" t="s">
        <v>1127</v>
      </c>
      <c r="C292" s="11" t="s">
        <v>1128</v>
      </c>
      <c r="D292" s="11" t="s">
        <v>1129</v>
      </c>
      <c r="E292" s="7">
        <v>2013.0</v>
      </c>
      <c r="F292" s="11" t="s">
        <v>84</v>
      </c>
      <c r="G292" s="12" t="s">
        <v>39</v>
      </c>
      <c r="H292" s="20">
        <v>37.0</v>
      </c>
      <c r="I292" s="14" t="s">
        <v>40</v>
      </c>
      <c r="J292" s="20">
        <v>0.0</v>
      </c>
      <c r="K292" s="16" t="str">
        <f t="shared" si="1"/>
        <v>One sex</v>
      </c>
      <c r="L292" s="16" t="s">
        <v>40</v>
      </c>
      <c r="M292" s="16" t="s">
        <v>40</v>
      </c>
      <c r="N292" s="16" t="s">
        <v>40</v>
      </c>
      <c r="O292" s="25"/>
      <c r="P292" s="25"/>
      <c r="Q292" s="25"/>
      <c r="R292" s="25"/>
      <c r="S292" s="25"/>
      <c r="T292" s="25"/>
      <c r="AA292" s="20">
        <v>37.0</v>
      </c>
      <c r="AB292" s="20">
        <v>0.0</v>
      </c>
    </row>
    <row r="293">
      <c r="A293" s="7">
        <v>383.0</v>
      </c>
      <c r="B293" s="11" t="s">
        <v>1130</v>
      </c>
      <c r="C293" s="11" t="s">
        <v>1131</v>
      </c>
      <c r="D293" s="11" t="s">
        <v>1132</v>
      </c>
      <c r="E293" s="7">
        <v>2013.0</v>
      </c>
      <c r="F293" s="11" t="s">
        <v>47</v>
      </c>
      <c r="G293" s="12" t="s">
        <v>39</v>
      </c>
      <c r="H293" s="20">
        <v>20.0</v>
      </c>
      <c r="I293" s="14" t="s">
        <v>40</v>
      </c>
      <c r="J293" s="20">
        <v>0.0</v>
      </c>
      <c r="K293" s="16" t="str">
        <f t="shared" si="1"/>
        <v>One sex</v>
      </c>
      <c r="L293" s="16" t="s">
        <v>40</v>
      </c>
      <c r="M293" s="16" t="s">
        <v>40</v>
      </c>
      <c r="N293" s="16" t="s">
        <v>40</v>
      </c>
      <c r="O293" s="25"/>
      <c r="P293" s="25"/>
      <c r="Q293" s="25"/>
      <c r="R293" s="25"/>
      <c r="S293" s="25"/>
      <c r="T293" s="25"/>
      <c r="AA293" s="20">
        <v>20.0</v>
      </c>
      <c r="AB293" s="20">
        <v>0.0</v>
      </c>
    </row>
    <row r="294">
      <c r="A294" s="7">
        <v>384.0</v>
      </c>
      <c r="B294" s="11" t="s">
        <v>1133</v>
      </c>
      <c r="C294" s="11" t="s">
        <v>1134</v>
      </c>
      <c r="D294" s="11" t="s">
        <v>1135</v>
      </c>
      <c r="E294" s="7">
        <v>2013.0</v>
      </c>
      <c r="F294" s="11" t="s">
        <v>84</v>
      </c>
      <c r="G294" s="12" t="s">
        <v>40</v>
      </c>
      <c r="H294" s="13"/>
      <c r="I294" s="14" t="s">
        <v>40</v>
      </c>
      <c r="J294" s="13"/>
      <c r="K294" s="16" t="str">
        <f t="shared" si="1"/>
        <v>XXXXXXX</v>
      </c>
      <c r="L294" s="16" t="s">
        <v>39</v>
      </c>
      <c r="M294" s="16" t="s">
        <v>40</v>
      </c>
      <c r="N294" s="16" t="s">
        <v>40</v>
      </c>
      <c r="O294" s="11"/>
      <c r="P294" s="25"/>
      <c r="Q294" s="25"/>
      <c r="R294" s="25"/>
      <c r="S294" s="25"/>
      <c r="T294" s="11" t="s">
        <v>1136</v>
      </c>
      <c r="AA294" s="13"/>
      <c r="AB294" s="13"/>
      <c r="AC294" s="20">
        <v>43.0</v>
      </c>
    </row>
    <row r="295">
      <c r="A295" s="7">
        <v>385.0</v>
      </c>
      <c r="B295" s="11" t="s">
        <v>1137</v>
      </c>
      <c r="C295" s="11" t="s">
        <v>1138</v>
      </c>
      <c r="D295" s="11" t="s">
        <v>1139</v>
      </c>
      <c r="E295" s="7">
        <v>2013.0</v>
      </c>
      <c r="F295" s="11" t="s">
        <v>47</v>
      </c>
      <c r="G295" s="12" t="s">
        <v>39</v>
      </c>
      <c r="H295" s="20">
        <v>20.0</v>
      </c>
      <c r="I295" s="14" t="s">
        <v>40</v>
      </c>
      <c r="J295" s="20">
        <v>0.0</v>
      </c>
      <c r="K295" s="16" t="str">
        <f t="shared" si="1"/>
        <v>One sex</v>
      </c>
      <c r="L295" s="16" t="s">
        <v>40</v>
      </c>
      <c r="M295" s="16" t="s">
        <v>40</v>
      </c>
      <c r="N295" s="16" t="s">
        <v>40</v>
      </c>
      <c r="O295" s="25"/>
      <c r="P295" s="25"/>
      <c r="Q295" s="25"/>
      <c r="R295" s="25"/>
      <c r="S295" s="25"/>
      <c r="T295" s="11" t="s">
        <v>1140</v>
      </c>
      <c r="AA295" s="20">
        <v>20.0</v>
      </c>
      <c r="AB295" s="20">
        <v>0.0</v>
      </c>
    </row>
    <row r="296">
      <c r="A296" s="7">
        <v>386.0</v>
      </c>
      <c r="B296" s="11" t="s">
        <v>1141</v>
      </c>
      <c r="C296" s="11" t="s">
        <v>1142</v>
      </c>
      <c r="D296" s="11" t="s">
        <v>1143</v>
      </c>
      <c r="E296" s="7">
        <v>2013.0</v>
      </c>
      <c r="F296" s="11" t="s">
        <v>47</v>
      </c>
      <c r="G296" s="12" t="s">
        <v>39</v>
      </c>
      <c r="H296" s="20">
        <v>46.0</v>
      </c>
      <c r="I296" s="14" t="s">
        <v>40</v>
      </c>
      <c r="J296" s="20">
        <v>0.0</v>
      </c>
      <c r="K296" s="16" t="str">
        <f t="shared" si="1"/>
        <v>One sex</v>
      </c>
      <c r="L296" s="16" t="s">
        <v>40</v>
      </c>
      <c r="M296" s="16" t="s">
        <v>40</v>
      </c>
      <c r="N296" s="16" t="s">
        <v>40</v>
      </c>
      <c r="O296" s="25"/>
      <c r="P296" s="25"/>
      <c r="Q296" s="25"/>
      <c r="R296" s="25"/>
      <c r="S296" s="25"/>
      <c r="T296" s="25"/>
      <c r="AA296" s="20">
        <v>46.0</v>
      </c>
      <c r="AB296" s="20">
        <v>0.0</v>
      </c>
    </row>
    <row r="297">
      <c r="A297" s="7">
        <v>387.0</v>
      </c>
      <c r="B297" s="11" t="s">
        <v>1144</v>
      </c>
      <c r="C297" s="11" t="s">
        <v>1145</v>
      </c>
      <c r="D297" s="11" t="s">
        <v>1146</v>
      </c>
      <c r="E297" s="7">
        <v>2013.0</v>
      </c>
      <c r="F297" s="11" t="s">
        <v>1147</v>
      </c>
      <c r="G297" s="12" t="s">
        <v>40</v>
      </c>
      <c r="H297" s="20">
        <v>95.0</v>
      </c>
      <c r="I297" s="14" t="s">
        <v>40</v>
      </c>
      <c r="J297" s="20">
        <v>110.0</v>
      </c>
      <c r="K297" s="16" t="str">
        <f t="shared" si="1"/>
        <v>XXXXXXX</v>
      </c>
      <c r="L297" s="16" t="s">
        <v>40</v>
      </c>
      <c r="M297" s="16" t="s">
        <v>39</v>
      </c>
      <c r="N297" s="16" t="s">
        <v>40</v>
      </c>
      <c r="O297" s="11"/>
      <c r="P297" s="25"/>
      <c r="Q297" s="25"/>
      <c r="R297" s="25"/>
      <c r="S297" s="25"/>
      <c r="T297" s="11" t="s">
        <v>1148</v>
      </c>
      <c r="AA297" s="20">
        <v>95.0</v>
      </c>
      <c r="AB297" s="20">
        <v>110.0</v>
      </c>
    </row>
    <row r="298">
      <c r="A298" s="7">
        <v>388.0</v>
      </c>
      <c r="B298" s="11" t="s">
        <v>1149</v>
      </c>
      <c r="C298" s="11" t="s">
        <v>1150</v>
      </c>
      <c r="D298" s="11" t="s">
        <v>1151</v>
      </c>
      <c r="E298" s="7">
        <v>2013.0</v>
      </c>
      <c r="F298" s="11" t="s">
        <v>944</v>
      </c>
      <c r="G298" s="12" t="s">
        <v>40</v>
      </c>
      <c r="H298" s="20">
        <v>61.0</v>
      </c>
      <c r="I298" s="14" t="s">
        <v>40</v>
      </c>
      <c r="J298" s="20">
        <v>73.0</v>
      </c>
      <c r="K298" s="16" t="str">
        <f t="shared" si="1"/>
        <v>XXXXXXX</v>
      </c>
      <c r="L298" s="16" t="s">
        <v>40</v>
      </c>
      <c r="M298" s="16" t="s">
        <v>39</v>
      </c>
      <c r="N298" s="16" t="s">
        <v>40</v>
      </c>
      <c r="O298" s="11"/>
      <c r="P298" s="25"/>
      <c r="Q298" s="25"/>
      <c r="R298" s="25"/>
      <c r="S298" s="25"/>
      <c r="T298" s="11" t="s">
        <v>1152</v>
      </c>
      <c r="AA298" s="20">
        <v>61.0</v>
      </c>
      <c r="AB298" s="20">
        <v>73.0</v>
      </c>
    </row>
    <row r="299">
      <c r="A299" s="7">
        <v>389.0</v>
      </c>
      <c r="B299" s="11" t="s">
        <v>1153</v>
      </c>
      <c r="C299" s="11" t="s">
        <v>1154</v>
      </c>
      <c r="D299" s="11" t="s">
        <v>1155</v>
      </c>
      <c r="E299" s="7">
        <v>2013.0</v>
      </c>
      <c r="F299" s="11" t="s">
        <v>47</v>
      </c>
      <c r="G299" s="12" t="s">
        <v>40</v>
      </c>
      <c r="H299" s="20">
        <v>0.0</v>
      </c>
      <c r="I299" s="14" t="s">
        <v>39</v>
      </c>
      <c r="J299" s="20">
        <v>60.0</v>
      </c>
      <c r="K299" s="16" t="str">
        <f t="shared" si="1"/>
        <v>One sex</v>
      </c>
      <c r="L299" s="16" t="s">
        <v>40</v>
      </c>
      <c r="M299" s="16" t="s">
        <v>40</v>
      </c>
      <c r="N299" s="16" t="s">
        <v>40</v>
      </c>
      <c r="O299" s="25"/>
      <c r="P299" s="25"/>
      <c r="Q299" s="25"/>
      <c r="R299" s="25"/>
      <c r="S299" s="25"/>
      <c r="T299" s="25"/>
      <c r="AA299" s="20">
        <v>0.0</v>
      </c>
      <c r="AB299" s="20">
        <v>60.0</v>
      </c>
    </row>
    <row r="300">
      <c r="A300" s="7">
        <v>391.0</v>
      </c>
      <c r="B300" s="11" t="s">
        <v>1156</v>
      </c>
      <c r="C300" s="11" t="s">
        <v>1157</v>
      </c>
      <c r="D300" s="11" t="s">
        <v>1158</v>
      </c>
      <c r="E300" s="7">
        <v>2013.0</v>
      </c>
      <c r="F300" s="11" t="s">
        <v>84</v>
      </c>
      <c r="G300" s="12" t="s">
        <v>39</v>
      </c>
      <c r="H300" s="20">
        <v>12.0</v>
      </c>
      <c r="I300" s="14" t="s">
        <v>40</v>
      </c>
      <c r="J300" s="20">
        <v>0.0</v>
      </c>
      <c r="K300" s="16" t="str">
        <f t="shared" si="1"/>
        <v>One sex</v>
      </c>
      <c r="L300" s="16" t="s">
        <v>40</v>
      </c>
      <c r="M300" s="16" t="s">
        <v>40</v>
      </c>
      <c r="N300" s="16" t="s">
        <v>40</v>
      </c>
      <c r="O300" s="25"/>
      <c r="P300" s="25"/>
      <c r="Q300" s="25"/>
      <c r="R300" s="25"/>
      <c r="S300" s="25"/>
      <c r="T300" s="25"/>
      <c r="AA300" s="20">
        <v>12.0</v>
      </c>
      <c r="AB300" s="20">
        <v>0.0</v>
      </c>
    </row>
    <row r="301">
      <c r="A301" s="7">
        <v>393.0</v>
      </c>
      <c r="B301" s="11" t="s">
        <v>1159</v>
      </c>
      <c r="C301" s="11" t="s">
        <v>1160</v>
      </c>
      <c r="D301" s="11" t="s">
        <v>1161</v>
      </c>
      <c r="E301" s="7">
        <v>2013.0</v>
      </c>
      <c r="F301" s="11" t="s">
        <v>443</v>
      </c>
      <c r="G301" s="12" t="s">
        <v>39</v>
      </c>
      <c r="H301" s="13"/>
      <c r="I301" s="14" t="s">
        <v>40</v>
      </c>
      <c r="J301" s="20">
        <v>0.0</v>
      </c>
      <c r="K301" s="16" t="str">
        <f t="shared" si="1"/>
        <v>One sex</v>
      </c>
      <c r="L301" s="16" t="s">
        <v>40</v>
      </c>
      <c r="M301" s="16" t="s">
        <v>40</v>
      </c>
      <c r="N301" s="16" t="s">
        <v>40</v>
      </c>
      <c r="O301" s="25"/>
      <c r="P301" s="25"/>
      <c r="Q301" s="25"/>
      <c r="R301" s="25"/>
      <c r="S301" s="25"/>
      <c r="T301" s="25"/>
      <c r="AA301" s="13"/>
      <c r="AB301" s="20">
        <v>0.0</v>
      </c>
    </row>
    <row r="302">
      <c r="A302" s="7">
        <v>394.0</v>
      </c>
      <c r="B302" s="11" t="s">
        <v>1162</v>
      </c>
      <c r="C302" s="11" t="s">
        <v>1163</v>
      </c>
      <c r="D302" s="11" t="s">
        <v>1164</v>
      </c>
      <c r="E302" s="7">
        <v>2013.0</v>
      </c>
      <c r="F302" s="11" t="s">
        <v>47</v>
      </c>
      <c r="G302" s="12" t="s">
        <v>40</v>
      </c>
      <c r="H302" s="20">
        <v>0.0</v>
      </c>
      <c r="I302" s="14" t="s">
        <v>39</v>
      </c>
      <c r="J302" s="20">
        <v>32.0</v>
      </c>
      <c r="K302" s="16" t="str">
        <f t="shared" si="1"/>
        <v>One sex</v>
      </c>
      <c r="L302" s="16" t="s">
        <v>40</v>
      </c>
      <c r="M302" s="16" t="s">
        <v>40</v>
      </c>
      <c r="N302" s="16" t="s">
        <v>40</v>
      </c>
      <c r="O302" s="25"/>
      <c r="P302" s="25"/>
      <c r="Q302" s="25"/>
      <c r="R302" s="25"/>
      <c r="S302" s="25"/>
      <c r="T302" s="25"/>
      <c r="AA302" s="20">
        <v>0.0</v>
      </c>
      <c r="AB302" s="20">
        <v>32.0</v>
      </c>
    </row>
    <row r="303">
      <c r="A303" s="7">
        <v>396.0</v>
      </c>
      <c r="B303" s="11" t="s">
        <v>1165</v>
      </c>
      <c r="C303" s="11" t="s">
        <v>1166</v>
      </c>
      <c r="D303" s="11" t="s">
        <v>1167</v>
      </c>
      <c r="E303" s="7">
        <v>2013.0</v>
      </c>
      <c r="F303" s="11" t="s">
        <v>1168</v>
      </c>
      <c r="G303" s="12" t="s">
        <v>39</v>
      </c>
      <c r="H303" s="20">
        <v>124.0</v>
      </c>
      <c r="I303" s="14" t="s">
        <v>40</v>
      </c>
      <c r="J303" s="20">
        <v>0.0</v>
      </c>
      <c r="K303" s="16" t="str">
        <f t="shared" si="1"/>
        <v>One sex</v>
      </c>
      <c r="L303" s="16" t="s">
        <v>40</v>
      </c>
      <c r="M303" s="16" t="s">
        <v>40</v>
      </c>
      <c r="N303" s="16" t="s">
        <v>40</v>
      </c>
      <c r="O303" s="25"/>
      <c r="P303" s="25"/>
      <c r="Q303" s="25"/>
      <c r="R303" s="25"/>
      <c r="S303" s="25"/>
      <c r="T303" s="11" t="s">
        <v>1169</v>
      </c>
      <c r="AA303" s="20">
        <v>124.0</v>
      </c>
      <c r="AB303" s="20">
        <v>0.0</v>
      </c>
    </row>
    <row r="304">
      <c r="A304" s="7">
        <v>397.0</v>
      </c>
      <c r="B304" s="11" t="s">
        <v>1170</v>
      </c>
      <c r="C304" s="11" t="s">
        <v>1171</v>
      </c>
      <c r="D304" s="11" t="s">
        <v>1172</v>
      </c>
      <c r="E304" s="7">
        <v>2013.0</v>
      </c>
      <c r="F304" s="11" t="s">
        <v>1173</v>
      </c>
      <c r="G304" s="12" t="s">
        <v>40</v>
      </c>
      <c r="H304" s="13"/>
      <c r="I304" s="14" t="s">
        <v>40</v>
      </c>
      <c r="J304" s="13"/>
      <c r="K304" s="16" t="str">
        <f t="shared" si="1"/>
        <v>One sex</v>
      </c>
      <c r="L304" s="16" t="s">
        <v>40</v>
      </c>
      <c r="M304" s="16" t="s">
        <v>40</v>
      </c>
      <c r="N304" s="16" t="s">
        <v>39</v>
      </c>
      <c r="O304" s="25"/>
      <c r="P304" s="25"/>
      <c r="Q304" s="25"/>
      <c r="R304" s="25"/>
      <c r="S304" s="25"/>
      <c r="T304" s="11" t="s">
        <v>1174</v>
      </c>
      <c r="AA304" s="13"/>
      <c r="AB304" s="13"/>
    </row>
    <row r="305">
      <c r="A305" s="7">
        <v>398.0</v>
      </c>
      <c r="B305" s="11" t="s">
        <v>1175</v>
      </c>
      <c r="C305" s="11" t="s">
        <v>1176</v>
      </c>
      <c r="D305" s="11" t="s">
        <v>1177</v>
      </c>
      <c r="E305" s="7">
        <v>2013.0</v>
      </c>
      <c r="F305" s="11" t="s">
        <v>1178</v>
      </c>
      <c r="G305" s="9" t="s">
        <v>31</v>
      </c>
      <c r="H305" s="9" t="s">
        <v>31</v>
      </c>
      <c r="I305" s="9" t="s">
        <v>31</v>
      </c>
      <c r="J305" s="9" t="s">
        <v>31</v>
      </c>
      <c r="K305" s="16" t="str">
        <f t="shared" si="1"/>
        <v>XXXXXXX</v>
      </c>
      <c r="L305" s="9" t="s">
        <v>31</v>
      </c>
      <c r="M305" s="9" t="s">
        <v>31</v>
      </c>
      <c r="N305" s="9" t="s">
        <v>31</v>
      </c>
      <c r="O305" s="9" t="s">
        <v>31</v>
      </c>
      <c r="P305" s="9" t="s">
        <v>31</v>
      </c>
      <c r="Q305" s="9" t="s">
        <v>31</v>
      </c>
      <c r="R305" s="9" t="s">
        <v>31</v>
      </c>
      <c r="S305" s="9" t="s">
        <v>31</v>
      </c>
      <c r="T305" s="9" t="s">
        <v>31</v>
      </c>
      <c r="U305" s="9" t="s">
        <v>31</v>
      </c>
      <c r="V305" s="9" t="s">
        <v>31</v>
      </c>
      <c r="W305" s="9" t="s">
        <v>31</v>
      </c>
      <c r="X305" s="9" t="s">
        <v>31</v>
      </c>
      <c r="Y305" s="9" t="s">
        <v>31</v>
      </c>
      <c r="Z305" s="9" t="s">
        <v>31</v>
      </c>
      <c r="AA305" s="9" t="s">
        <v>31</v>
      </c>
      <c r="AB305" s="9" t="s">
        <v>31</v>
      </c>
      <c r="AC305" s="9" t="s">
        <v>31</v>
      </c>
    </row>
    <row r="306">
      <c r="A306" s="7">
        <v>399.0</v>
      </c>
      <c r="B306" s="11" t="s">
        <v>1179</v>
      </c>
      <c r="C306" s="11" t="s">
        <v>1180</v>
      </c>
      <c r="D306" s="11" t="s">
        <v>1181</v>
      </c>
      <c r="E306" s="7">
        <v>2013.0</v>
      </c>
      <c r="F306" s="11" t="s">
        <v>47</v>
      </c>
      <c r="G306" s="12" t="s">
        <v>39</v>
      </c>
      <c r="H306" s="20">
        <v>34.0</v>
      </c>
      <c r="I306" s="14" t="s">
        <v>40</v>
      </c>
      <c r="J306" s="20">
        <v>0.0</v>
      </c>
      <c r="K306" s="16" t="str">
        <f t="shared" si="1"/>
        <v>One sex</v>
      </c>
      <c r="L306" s="16" t="s">
        <v>40</v>
      </c>
      <c r="M306" s="16" t="s">
        <v>40</v>
      </c>
      <c r="N306" s="16" t="s">
        <v>40</v>
      </c>
      <c r="O306" s="25"/>
      <c r="P306" s="25"/>
      <c r="Q306" s="25"/>
      <c r="R306" s="25"/>
      <c r="S306" s="25"/>
      <c r="T306" s="11" t="s">
        <v>1182</v>
      </c>
      <c r="AA306" s="20">
        <v>34.0</v>
      </c>
      <c r="AB306" s="20">
        <v>0.0</v>
      </c>
    </row>
    <row r="307">
      <c r="A307" s="7">
        <v>400.0</v>
      </c>
      <c r="B307" s="11" t="s">
        <v>1183</v>
      </c>
      <c r="C307" s="11" t="s">
        <v>1184</v>
      </c>
      <c r="D307" s="11" t="s">
        <v>1185</v>
      </c>
      <c r="E307" s="7">
        <v>2013.0</v>
      </c>
      <c r="F307" s="11" t="s">
        <v>64</v>
      </c>
      <c r="G307" s="12" t="s">
        <v>40</v>
      </c>
      <c r="H307" s="13"/>
      <c r="I307" s="14" t="s">
        <v>40</v>
      </c>
      <c r="J307" s="13"/>
      <c r="K307" s="16" t="str">
        <f t="shared" si="1"/>
        <v>XXXXXXX</v>
      </c>
      <c r="L307" s="16" t="s">
        <v>39</v>
      </c>
      <c r="M307" s="16" t="s">
        <v>40</v>
      </c>
      <c r="N307" s="16" t="s">
        <v>40</v>
      </c>
      <c r="O307" s="11"/>
      <c r="P307" s="25"/>
      <c r="Q307" s="25"/>
      <c r="R307" s="25"/>
      <c r="S307" s="25"/>
      <c r="T307" s="11" t="s">
        <v>1186</v>
      </c>
      <c r="AA307" s="13"/>
      <c r="AB307" s="13"/>
      <c r="AC307" s="20">
        <v>18.0</v>
      </c>
    </row>
    <row r="308">
      <c r="A308" s="7">
        <v>402.0</v>
      </c>
      <c r="B308" s="11" t="s">
        <v>1187</v>
      </c>
      <c r="C308" s="11" t="s">
        <v>1188</v>
      </c>
      <c r="D308" s="11" t="s">
        <v>1189</v>
      </c>
      <c r="E308" s="7">
        <v>2013.0</v>
      </c>
      <c r="F308" s="11" t="s">
        <v>84</v>
      </c>
      <c r="G308" s="12" t="s">
        <v>39</v>
      </c>
      <c r="H308" s="13"/>
      <c r="I308" s="14" t="s">
        <v>40</v>
      </c>
      <c r="J308" s="20">
        <v>0.0</v>
      </c>
      <c r="K308" s="16" t="str">
        <f t="shared" si="1"/>
        <v>One sex</v>
      </c>
      <c r="L308" s="16" t="s">
        <v>40</v>
      </c>
      <c r="M308" s="16" t="s">
        <v>40</v>
      </c>
      <c r="N308" s="16" t="s">
        <v>40</v>
      </c>
      <c r="O308" s="25"/>
      <c r="P308" s="25"/>
      <c r="Q308" s="25"/>
      <c r="R308" s="25"/>
      <c r="S308" s="25"/>
      <c r="T308" s="25"/>
      <c r="AA308" s="13"/>
      <c r="AB308" s="20">
        <v>0.0</v>
      </c>
    </row>
    <row r="309">
      <c r="A309" s="7">
        <v>403.0</v>
      </c>
      <c r="B309" s="11" t="s">
        <v>1190</v>
      </c>
      <c r="C309" s="11" t="s">
        <v>1191</v>
      </c>
      <c r="D309" s="11" t="s">
        <v>1192</v>
      </c>
      <c r="E309" s="7">
        <v>2013.0</v>
      </c>
      <c r="F309" s="11" t="s">
        <v>1193</v>
      </c>
      <c r="G309" s="12" t="s">
        <v>39</v>
      </c>
      <c r="H309" s="20">
        <v>658.0</v>
      </c>
      <c r="I309" s="14" t="s">
        <v>40</v>
      </c>
      <c r="J309" s="20">
        <v>0.0</v>
      </c>
      <c r="K309" s="16" t="str">
        <f t="shared" si="1"/>
        <v>One sex</v>
      </c>
      <c r="L309" s="16" t="s">
        <v>40</v>
      </c>
      <c r="M309" s="16" t="s">
        <v>40</v>
      </c>
      <c r="N309" s="16" t="s">
        <v>40</v>
      </c>
      <c r="O309" s="25"/>
      <c r="P309" s="25"/>
      <c r="Q309" s="25"/>
      <c r="R309" s="25"/>
      <c r="S309" s="25"/>
      <c r="T309" s="25"/>
      <c r="AA309" s="20">
        <v>658.0</v>
      </c>
      <c r="AB309" s="20">
        <v>0.0</v>
      </c>
    </row>
    <row r="310">
      <c r="A310" s="7">
        <v>404.0</v>
      </c>
      <c r="B310" s="11" t="s">
        <v>1194</v>
      </c>
      <c r="C310" s="11" t="s">
        <v>1195</v>
      </c>
      <c r="D310" s="11" t="s">
        <v>1196</v>
      </c>
      <c r="E310" s="7">
        <v>2013.0</v>
      </c>
      <c r="F310" s="11" t="s">
        <v>47</v>
      </c>
      <c r="G310" s="12" t="s">
        <v>39</v>
      </c>
      <c r="H310" s="20">
        <v>49.0</v>
      </c>
      <c r="I310" s="14" t="s">
        <v>40</v>
      </c>
      <c r="J310" s="13"/>
      <c r="K310" s="16" t="str">
        <f t="shared" si="1"/>
        <v>One sex</v>
      </c>
      <c r="L310" s="16" t="s">
        <v>40</v>
      </c>
      <c r="M310" s="16" t="s">
        <v>40</v>
      </c>
      <c r="N310" s="16" t="s">
        <v>40</v>
      </c>
      <c r="O310" s="25"/>
      <c r="P310" s="25"/>
      <c r="Q310" s="25"/>
      <c r="R310" s="25"/>
      <c r="S310" s="25"/>
      <c r="T310" s="11" t="s">
        <v>1197</v>
      </c>
      <c r="AA310" s="20">
        <v>49.0</v>
      </c>
      <c r="AB310" s="13"/>
    </row>
    <row r="311">
      <c r="A311" s="7">
        <v>405.0</v>
      </c>
      <c r="B311" s="11" t="s">
        <v>1198</v>
      </c>
      <c r="C311" s="11" t="s">
        <v>1199</v>
      </c>
      <c r="D311" s="11" t="s">
        <v>1200</v>
      </c>
      <c r="E311" s="7">
        <v>2013.0</v>
      </c>
      <c r="F311" s="11" t="s">
        <v>47</v>
      </c>
      <c r="G311" s="12" t="s">
        <v>39</v>
      </c>
      <c r="H311" s="20">
        <v>22.0</v>
      </c>
      <c r="I311" s="14" t="s">
        <v>40</v>
      </c>
      <c r="J311" s="20">
        <v>0.0</v>
      </c>
      <c r="K311" s="16" t="str">
        <f t="shared" si="1"/>
        <v>One sex</v>
      </c>
      <c r="L311" s="16" t="s">
        <v>40</v>
      </c>
      <c r="M311" s="16" t="s">
        <v>40</v>
      </c>
      <c r="N311" s="16" t="s">
        <v>40</v>
      </c>
      <c r="O311" s="25"/>
      <c r="P311" s="25"/>
      <c r="Q311" s="25"/>
      <c r="R311" s="25"/>
      <c r="S311" s="25"/>
      <c r="T311" s="11" t="s">
        <v>1201</v>
      </c>
      <c r="AA311" s="20">
        <v>22.0</v>
      </c>
      <c r="AB311" s="20">
        <v>0.0</v>
      </c>
    </row>
    <row r="312">
      <c r="A312" s="7">
        <v>406.0</v>
      </c>
      <c r="B312" s="11" t="s">
        <v>1202</v>
      </c>
      <c r="C312" s="11" t="s">
        <v>1203</v>
      </c>
      <c r="D312" s="11" t="s">
        <v>1204</v>
      </c>
      <c r="E312" s="7">
        <v>2013.0</v>
      </c>
      <c r="F312" s="11" t="s">
        <v>47</v>
      </c>
      <c r="G312" s="12" t="s">
        <v>39</v>
      </c>
      <c r="H312" s="20">
        <v>61.0</v>
      </c>
      <c r="I312" s="14" t="s">
        <v>40</v>
      </c>
      <c r="J312" s="20">
        <v>0.0</v>
      </c>
      <c r="K312" s="16" t="str">
        <f t="shared" si="1"/>
        <v>One sex</v>
      </c>
      <c r="L312" s="16" t="s">
        <v>40</v>
      </c>
      <c r="M312" s="16" t="s">
        <v>40</v>
      </c>
      <c r="N312" s="16" t="s">
        <v>40</v>
      </c>
      <c r="O312" s="25"/>
      <c r="P312" s="25"/>
      <c r="Q312" s="25"/>
      <c r="R312" s="25"/>
      <c r="S312" s="25"/>
      <c r="T312" s="25"/>
      <c r="AA312" s="20">
        <v>61.0</v>
      </c>
      <c r="AB312" s="20">
        <v>0.0</v>
      </c>
    </row>
    <row r="313">
      <c r="A313" s="7">
        <v>407.0</v>
      </c>
      <c r="B313" s="11" t="s">
        <v>1205</v>
      </c>
      <c r="C313" s="11" t="s">
        <v>1206</v>
      </c>
      <c r="D313" s="11" t="s">
        <v>1207</v>
      </c>
      <c r="E313" s="7">
        <v>2013.0</v>
      </c>
      <c r="F313" s="11" t="s">
        <v>47</v>
      </c>
      <c r="G313" s="12" t="s">
        <v>40</v>
      </c>
      <c r="H313" s="20">
        <v>0.0</v>
      </c>
      <c r="I313" s="14" t="s">
        <v>39</v>
      </c>
      <c r="J313" s="20">
        <v>70.0</v>
      </c>
      <c r="K313" s="16" t="str">
        <f t="shared" si="1"/>
        <v>One sex</v>
      </c>
      <c r="L313" s="16" t="s">
        <v>40</v>
      </c>
      <c r="M313" s="16" t="s">
        <v>40</v>
      </c>
      <c r="N313" s="16" t="s">
        <v>40</v>
      </c>
      <c r="O313" s="25"/>
      <c r="P313" s="25"/>
      <c r="Q313" s="25"/>
      <c r="R313" s="25"/>
      <c r="S313" s="25"/>
      <c r="T313" s="25"/>
      <c r="AA313" s="20">
        <v>0.0</v>
      </c>
      <c r="AB313" s="20">
        <v>70.0</v>
      </c>
    </row>
    <row r="314">
      <c r="A314" s="7">
        <v>409.0</v>
      </c>
      <c r="B314" s="11" t="s">
        <v>1208</v>
      </c>
      <c r="C314" s="11" t="s">
        <v>1209</v>
      </c>
      <c r="D314" s="11" t="s">
        <v>1210</v>
      </c>
      <c r="E314" s="7">
        <v>2013.0</v>
      </c>
      <c r="F314" s="11" t="s">
        <v>821</v>
      </c>
      <c r="G314" s="12" t="s">
        <v>39</v>
      </c>
      <c r="H314" s="20">
        <v>180.0</v>
      </c>
      <c r="I314" s="14" t="s">
        <v>40</v>
      </c>
      <c r="J314" s="20">
        <v>0.0</v>
      </c>
      <c r="K314" s="16" t="str">
        <f t="shared" si="1"/>
        <v>One sex</v>
      </c>
      <c r="L314" s="16" t="s">
        <v>40</v>
      </c>
      <c r="M314" s="16" t="s">
        <v>40</v>
      </c>
      <c r="N314" s="16" t="s">
        <v>40</v>
      </c>
      <c r="O314" s="25"/>
      <c r="P314" s="25"/>
      <c r="Q314" s="25"/>
      <c r="R314" s="25"/>
      <c r="S314" s="25"/>
      <c r="T314" s="25"/>
      <c r="AA314" s="20">
        <v>180.0</v>
      </c>
      <c r="AB314" s="20">
        <v>0.0</v>
      </c>
    </row>
    <row r="315">
      <c r="A315" s="7">
        <v>410.0</v>
      </c>
      <c r="B315" s="11" t="s">
        <v>1211</v>
      </c>
      <c r="C315" s="11" t="s">
        <v>1212</v>
      </c>
      <c r="D315" s="11" t="s">
        <v>1213</v>
      </c>
      <c r="E315" s="7">
        <v>2013.0</v>
      </c>
      <c r="F315" s="11" t="s">
        <v>1147</v>
      </c>
      <c r="G315" s="12" t="s">
        <v>40</v>
      </c>
      <c r="H315" s="13"/>
      <c r="I315" s="14" t="s">
        <v>40</v>
      </c>
      <c r="J315" s="20">
        <v>0.0</v>
      </c>
      <c r="K315" s="16" t="str">
        <f t="shared" si="1"/>
        <v>One sex</v>
      </c>
      <c r="L315" s="16" t="s">
        <v>40</v>
      </c>
      <c r="M315" s="16" t="s">
        <v>40</v>
      </c>
      <c r="N315" s="16" t="s">
        <v>39</v>
      </c>
      <c r="O315" s="25"/>
      <c r="P315" s="25"/>
      <c r="Q315" s="25"/>
      <c r="R315" s="25"/>
      <c r="S315" s="25"/>
      <c r="T315" s="11" t="s">
        <v>1214</v>
      </c>
      <c r="AA315" s="13"/>
      <c r="AB315" s="20">
        <v>0.0</v>
      </c>
    </row>
    <row r="316">
      <c r="A316" s="7">
        <v>411.0</v>
      </c>
      <c r="B316" s="11" t="s">
        <v>1215</v>
      </c>
      <c r="C316" s="11" t="s">
        <v>1216</v>
      </c>
      <c r="D316" s="11" t="s">
        <v>1217</v>
      </c>
      <c r="E316" s="7">
        <v>2013.0</v>
      </c>
      <c r="F316" s="11" t="s">
        <v>944</v>
      </c>
      <c r="G316" s="12" t="s">
        <v>40</v>
      </c>
      <c r="H316" s="13"/>
      <c r="I316" s="14" t="s">
        <v>40</v>
      </c>
      <c r="J316" s="13"/>
      <c r="K316" s="16" t="str">
        <f t="shared" si="1"/>
        <v>XXXXXXX</v>
      </c>
      <c r="L316" s="16" t="s">
        <v>39</v>
      </c>
      <c r="M316" s="16" t="s">
        <v>40</v>
      </c>
      <c r="N316" s="16" t="s">
        <v>40</v>
      </c>
      <c r="O316" s="11"/>
      <c r="P316" s="25"/>
      <c r="Q316" s="25"/>
      <c r="R316" s="25"/>
      <c r="S316" s="25"/>
      <c r="T316" s="11" t="s">
        <v>869</v>
      </c>
      <c r="AA316" s="13"/>
      <c r="AB316" s="13"/>
      <c r="AC316" s="20">
        <v>68.0</v>
      </c>
    </row>
    <row r="317">
      <c r="A317" s="7">
        <v>413.0</v>
      </c>
      <c r="B317" s="11" t="s">
        <v>1218</v>
      </c>
      <c r="C317" s="11" t="s">
        <v>1219</v>
      </c>
      <c r="D317" s="11" t="s">
        <v>1220</v>
      </c>
      <c r="E317" s="7">
        <v>2013.0</v>
      </c>
      <c r="F317" s="11" t="s">
        <v>1221</v>
      </c>
      <c r="G317" s="12" t="s">
        <v>40</v>
      </c>
      <c r="H317" s="13"/>
      <c r="I317" s="14" t="s">
        <v>40</v>
      </c>
      <c r="J317" s="13"/>
      <c r="K317" s="16" t="str">
        <f t="shared" si="1"/>
        <v>XXXXXXX</v>
      </c>
      <c r="L317" s="16" t="s">
        <v>39</v>
      </c>
      <c r="M317" s="16" t="s">
        <v>40</v>
      </c>
      <c r="N317" s="16" t="s">
        <v>40</v>
      </c>
      <c r="O317" s="11"/>
      <c r="P317" s="11"/>
      <c r="Q317" s="11"/>
      <c r="R317" s="25"/>
      <c r="S317" s="25"/>
      <c r="T317" s="11" t="s">
        <v>1221</v>
      </c>
      <c r="AA317" s="13"/>
      <c r="AB317" s="13"/>
      <c r="AC317" s="20">
        <v>93.0</v>
      </c>
    </row>
    <row r="318">
      <c r="A318" s="7">
        <v>414.0</v>
      </c>
      <c r="B318" s="11" t="s">
        <v>1222</v>
      </c>
      <c r="C318" s="11" t="s">
        <v>1223</v>
      </c>
      <c r="D318" s="11" t="s">
        <v>1224</v>
      </c>
      <c r="E318" s="7">
        <v>2013.0</v>
      </c>
      <c r="F318" s="11" t="s">
        <v>1147</v>
      </c>
      <c r="G318" s="12" t="s">
        <v>40</v>
      </c>
      <c r="H318" s="20">
        <v>63.0</v>
      </c>
      <c r="I318" s="14" t="s">
        <v>40</v>
      </c>
      <c r="J318" s="20">
        <v>66.0</v>
      </c>
      <c r="K318" s="16" t="str">
        <f t="shared" si="1"/>
        <v>XXXXXXX</v>
      </c>
      <c r="L318" s="16" t="s">
        <v>40</v>
      </c>
      <c r="M318" s="16" t="s">
        <v>39</v>
      </c>
      <c r="N318" s="16" t="s">
        <v>40</v>
      </c>
      <c r="O318" s="11"/>
      <c r="P318" s="25"/>
      <c r="Q318" s="25"/>
      <c r="R318" s="25"/>
      <c r="S318" s="25"/>
      <c r="T318" s="11" t="s">
        <v>1214</v>
      </c>
      <c r="AA318" s="20">
        <v>63.0</v>
      </c>
      <c r="AB318" s="20">
        <v>66.0</v>
      </c>
    </row>
    <row r="319">
      <c r="A319" s="7">
        <v>415.0</v>
      </c>
      <c r="B319" s="11" t="s">
        <v>1225</v>
      </c>
      <c r="C319" s="11" t="s">
        <v>1226</v>
      </c>
      <c r="D319" s="11" t="s">
        <v>1227</v>
      </c>
      <c r="E319" s="7">
        <v>2013.0</v>
      </c>
      <c r="F319" s="11" t="s">
        <v>296</v>
      </c>
      <c r="G319" s="12" t="s">
        <v>39</v>
      </c>
      <c r="H319" s="20">
        <v>65.0</v>
      </c>
      <c r="I319" s="14" t="s">
        <v>40</v>
      </c>
      <c r="J319" s="20">
        <v>0.0</v>
      </c>
      <c r="K319" s="16" t="str">
        <f t="shared" si="1"/>
        <v>One sex</v>
      </c>
      <c r="L319" s="16" t="s">
        <v>40</v>
      </c>
      <c r="M319" s="16" t="s">
        <v>40</v>
      </c>
      <c r="N319" s="16" t="s">
        <v>40</v>
      </c>
      <c r="O319" s="25"/>
      <c r="P319" s="25"/>
      <c r="Q319" s="25"/>
      <c r="R319" s="25"/>
      <c r="S319" s="25"/>
      <c r="T319" s="25"/>
      <c r="AA319" s="20">
        <v>65.0</v>
      </c>
      <c r="AB319" s="20">
        <v>0.0</v>
      </c>
    </row>
    <row r="320">
      <c r="A320" s="7">
        <v>417.0</v>
      </c>
      <c r="B320" s="11" t="s">
        <v>1228</v>
      </c>
      <c r="C320" s="11" t="s">
        <v>1229</v>
      </c>
      <c r="D320" s="11" t="s">
        <v>1230</v>
      </c>
      <c r="E320" s="7">
        <v>2013.0</v>
      </c>
      <c r="F320" s="11" t="s">
        <v>47</v>
      </c>
      <c r="G320" s="12" t="s">
        <v>40</v>
      </c>
      <c r="H320" s="20">
        <v>42.0</v>
      </c>
      <c r="I320" s="14" t="s">
        <v>40</v>
      </c>
      <c r="J320" s="20">
        <v>40.0</v>
      </c>
      <c r="K320" s="16" t="str">
        <f t="shared" si="1"/>
        <v>XXXXXXX</v>
      </c>
      <c r="L320" s="16" t="s">
        <v>40</v>
      </c>
      <c r="M320" s="16" t="s">
        <v>39</v>
      </c>
      <c r="N320" s="16" t="s">
        <v>40</v>
      </c>
      <c r="O320" s="11"/>
      <c r="P320" s="25"/>
      <c r="Q320" s="25"/>
      <c r="R320" s="25"/>
      <c r="S320" s="25"/>
      <c r="T320" s="11" t="s">
        <v>1231</v>
      </c>
      <c r="AA320" s="20">
        <v>42.0</v>
      </c>
      <c r="AB320" s="20">
        <v>40.0</v>
      </c>
    </row>
    <row r="321">
      <c r="A321" s="7">
        <v>418.0</v>
      </c>
      <c r="B321" s="11" t="s">
        <v>1232</v>
      </c>
      <c r="C321" s="11" t="s">
        <v>1233</v>
      </c>
      <c r="D321" s="11" t="s">
        <v>1234</v>
      </c>
      <c r="E321" s="7">
        <v>2013.0</v>
      </c>
      <c r="F321" s="11" t="s">
        <v>1235</v>
      </c>
      <c r="G321" s="12" t="s">
        <v>39</v>
      </c>
      <c r="H321" s="13"/>
      <c r="I321" s="14" t="s">
        <v>40</v>
      </c>
      <c r="J321" s="20">
        <v>0.0</v>
      </c>
      <c r="K321" s="16" t="str">
        <f t="shared" si="1"/>
        <v>One sex</v>
      </c>
      <c r="L321" s="16" t="s">
        <v>40</v>
      </c>
      <c r="M321" s="16" t="s">
        <v>40</v>
      </c>
      <c r="N321" s="16" t="s">
        <v>40</v>
      </c>
      <c r="O321" s="25"/>
      <c r="P321" s="25"/>
      <c r="Q321" s="25"/>
      <c r="R321" s="25"/>
      <c r="S321" s="25"/>
      <c r="T321" s="25"/>
      <c r="AA321" s="13"/>
      <c r="AB321" s="20">
        <v>0.0</v>
      </c>
    </row>
    <row r="322">
      <c r="A322" s="7">
        <v>420.0</v>
      </c>
      <c r="B322" s="11" t="s">
        <v>1236</v>
      </c>
      <c r="C322" s="11" t="s">
        <v>1237</v>
      </c>
      <c r="D322" s="11" t="s">
        <v>1238</v>
      </c>
      <c r="E322" s="7">
        <v>2013.0</v>
      </c>
      <c r="F322" s="11" t="s">
        <v>1239</v>
      </c>
      <c r="G322" s="12" t="s">
        <v>39</v>
      </c>
      <c r="H322" s="13"/>
      <c r="I322" s="14" t="s">
        <v>40</v>
      </c>
      <c r="J322" s="20">
        <v>0.0</v>
      </c>
      <c r="K322" s="16" t="str">
        <f t="shared" si="1"/>
        <v>One sex</v>
      </c>
      <c r="L322" s="16" t="s">
        <v>40</v>
      </c>
      <c r="M322" s="16" t="s">
        <v>40</v>
      </c>
      <c r="N322" s="16" t="s">
        <v>40</v>
      </c>
      <c r="O322" s="25"/>
      <c r="P322" s="25"/>
      <c r="Q322" s="25"/>
      <c r="R322" s="25"/>
      <c r="S322" s="25"/>
      <c r="T322" s="11" t="s">
        <v>1240</v>
      </c>
      <c r="AA322" s="13"/>
      <c r="AB322" s="20">
        <v>0.0</v>
      </c>
    </row>
    <row r="323">
      <c r="A323" s="7">
        <v>421.0</v>
      </c>
      <c r="B323" s="11" t="s">
        <v>1241</v>
      </c>
      <c r="C323" s="11" t="s">
        <v>1242</v>
      </c>
      <c r="D323" s="11" t="s">
        <v>1243</v>
      </c>
      <c r="E323" s="7">
        <v>2013.0</v>
      </c>
      <c r="F323" s="11" t="s">
        <v>443</v>
      </c>
      <c r="G323" s="12" t="s">
        <v>39</v>
      </c>
      <c r="H323" s="20">
        <v>104.0</v>
      </c>
      <c r="I323" s="14" t="s">
        <v>40</v>
      </c>
      <c r="J323" s="20">
        <v>0.0</v>
      </c>
      <c r="K323" s="16" t="str">
        <f t="shared" si="1"/>
        <v>One sex</v>
      </c>
      <c r="L323" s="16" t="s">
        <v>40</v>
      </c>
      <c r="M323" s="16" t="s">
        <v>40</v>
      </c>
      <c r="N323" s="16" t="s">
        <v>40</v>
      </c>
      <c r="O323" s="25"/>
      <c r="P323" s="25"/>
      <c r="Q323" s="25"/>
      <c r="R323" s="25"/>
      <c r="S323" s="25"/>
      <c r="T323" s="25"/>
      <c r="AA323" s="20">
        <v>104.0</v>
      </c>
      <c r="AB323" s="20">
        <v>0.0</v>
      </c>
    </row>
    <row r="324">
      <c r="A324" s="7">
        <v>422.0</v>
      </c>
      <c r="B324" s="11" t="s">
        <v>1244</v>
      </c>
      <c r="C324" s="11" t="s">
        <v>1245</v>
      </c>
      <c r="D324" s="11" t="s">
        <v>1246</v>
      </c>
      <c r="E324" s="7">
        <v>2013.0</v>
      </c>
      <c r="F324" s="11" t="s">
        <v>534</v>
      </c>
      <c r="G324" s="12" t="s">
        <v>40</v>
      </c>
      <c r="H324" s="20">
        <v>0.0</v>
      </c>
      <c r="I324" s="14" t="s">
        <v>39</v>
      </c>
      <c r="J324" s="20">
        <v>80.0</v>
      </c>
      <c r="K324" s="16" t="str">
        <f t="shared" si="1"/>
        <v>One sex</v>
      </c>
      <c r="L324" s="16" t="s">
        <v>40</v>
      </c>
      <c r="M324" s="16" t="s">
        <v>40</v>
      </c>
      <c r="N324" s="16" t="s">
        <v>40</v>
      </c>
      <c r="O324" s="25"/>
      <c r="P324" s="25"/>
      <c r="Q324" s="25"/>
      <c r="R324" s="25"/>
      <c r="S324" s="25"/>
      <c r="T324" s="25"/>
      <c r="AA324" s="20">
        <v>0.0</v>
      </c>
      <c r="AB324" s="20">
        <v>80.0</v>
      </c>
    </row>
    <row r="325">
      <c r="A325" s="7">
        <v>423.0</v>
      </c>
      <c r="B325" s="11" t="s">
        <v>1247</v>
      </c>
      <c r="C325" s="11" t="s">
        <v>1248</v>
      </c>
      <c r="D325" s="11" t="s">
        <v>1249</v>
      </c>
      <c r="E325" s="7">
        <v>2013.0</v>
      </c>
      <c r="F325" s="11" t="s">
        <v>1250</v>
      </c>
      <c r="G325" s="12" t="s">
        <v>39</v>
      </c>
      <c r="H325" s="20">
        <v>60.0</v>
      </c>
      <c r="I325" s="14" t="s">
        <v>40</v>
      </c>
      <c r="J325" s="20">
        <v>0.0</v>
      </c>
      <c r="K325" s="16" t="str">
        <f t="shared" si="1"/>
        <v>One sex</v>
      </c>
      <c r="L325" s="16" t="s">
        <v>40</v>
      </c>
      <c r="M325" s="16" t="s">
        <v>40</v>
      </c>
      <c r="N325" s="16" t="s">
        <v>40</v>
      </c>
      <c r="O325" s="25"/>
      <c r="P325" s="25"/>
      <c r="Q325" s="25"/>
      <c r="R325" s="25"/>
      <c r="S325" s="25"/>
      <c r="T325" s="25"/>
      <c r="AA325" s="20">
        <v>60.0</v>
      </c>
      <c r="AB325" s="20">
        <v>0.0</v>
      </c>
    </row>
    <row r="326">
      <c r="A326" s="7">
        <v>424.0</v>
      </c>
      <c r="B326" s="11" t="s">
        <v>1251</v>
      </c>
      <c r="C326" s="11" t="s">
        <v>1252</v>
      </c>
      <c r="D326" s="11" t="s">
        <v>1253</v>
      </c>
      <c r="E326" s="7">
        <v>2013.0</v>
      </c>
      <c r="F326" s="11" t="s">
        <v>84</v>
      </c>
      <c r="G326" s="12" t="s">
        <v>40</v>
      </c>
      <c r="H326" s="13"/>
      <c r="I326" s="14" t="s">
        <v>40</v>
      </c>
      <c r="J326" s="31"/>
      <c r="K326" s="16" t="str">
        <f t="shared" si="1"/>
        <v>XXXXXXX</v>
      </c>
      <c r="L326" s="16" t="s">
        <v>39</v>
      </c>
      <c r="M326" s="16" t="s">
        <v>40</v>
      </c>
      <c r="N326" s="16" t="s">
        <v>40</v>
      </c>
      <c r="O326" s="11"/>
      <c r="P326" s="11"/>
      <c r="Q326" s="11"/>
      <c r="R326" s="25"/>
      <c r="S326" s="25"/>
      <c r="T326" s="11" t="s">
        <v>1254</v>
      </c>
      <c r="AA326" s="13"/>
      <c r="AB326" s="31"/>
    </row>
    <row r="327">
      <c r="A327" s="7">
        <v>426.0</v>
      </c>
      <c r="B327" s="11" t="s">
        <v>1255</v>
      </c>
      <c r="C327" s="11" t="s">
        <v>1256</v>
      </c>
      <c r="D327" s="11" t="s">
        <v>1257</v>
      </c>
      <c r="E327" s="7">
        <v>2013.0</v>
      </c>
      <c r="F327" s="11" t="s">
        <v>424</v>
      </c>
      <c r="G327" s="12" t="s">
        <v>39</v>
      </c>
      <c r="H327" s="13"/>
      <c r="I327" s="14" t="s">
        <v>40</v>
      </c>
      <c r="J327" s="20">
        <v>0.0</v>
      </c>
      <c r="K327" s="16" t="str">
        <f t="shared" si="1"/>
        <v>One sex</v>
      </c>
      <c r="L327" s="16" t="s">
        <v>40</v>
      </c>
      <c r="M327" s="16" t="s">
        <v>40</v>
      </c>
      <c r="N327" s="16" t="s">
        <v>40</v>
      </c>
      <c r="O327" s="25"/>
      <c r="P327" s="25"/>
      <c r="Q327" s="25"/>
      <c r="R327" s="25"/>
      <c r="S327" s="25"/>
      <c r="T327" s="25"/>
      <c r="AA327" s="13"/>
      <c r="AB327" s="20">
        <v>0.0</v>
      </c>
    </row>
    <row r="328">
      <c r="A328" s="7">
        <v>429.0</v>
      </c>
      <c r="B328" s="11" t="s">
        <v>1258</v>
      </c>
      <c r="C328" s="11" t="s">
        <v>1259</v>
      </c>
      <c r="D328" s="11" t="s">
        <v>1260</v>
      </c>
      <c r="E328" s="7">
        <v>2013.0</v>
      </c>
      <c r="F328" s="11" t="s">
        <v>47</v>
      </c>
      <c r="G328" s="12" t="s">
        <v>39</v>
      </c>
      <c r="H328" s="20">
        <v>20.0</v>
      </c>
      <c r="I328" s="14" t="s">
        <v>40</v>
      </c>
      <c r="J328" s="20">
        <v>0.0</v>
      </c>
      <c r="K328" s="16" t="str">
        <f t="shared" si="1"/>
        <v>One sex</v>
      </c>
      <c r="L328" s="16" t="s">
        <v>40</v>
      </c>
      <c r="M328" s="16" t="s">
        <v>40</v>
      </c>
      <c r="N328" s="16" t="s">
        <v>40</v>
      </c>
      <c r="O328" s="25"/>
      <c r="P328" s="25"/>
      <c r="Q328" s="25"/>
      <c r="R328" s="25"/>
      <c r="S328" s="25"/>
      <c r="T328" s="25"/>
      <c r="AA328" s="20">
        <v>20.0</v>
      </c>
      <c r="AB328" s="20">
        <v>0.0</v>
      </c>
    </row>
    <row r="329">
      <c r="A329" s="7">
        <v>432.0</v>
      </c>
      <c r="B329" s="11" t="s">
        <v>1261</v>
      </c>
      <c r="C329" s="11" t="s">
        <v>1262</v>
      </c>
      <c r="D329" s="11" t="s">
        <v>1263</v>
      </c>
      <c r="E329" s="7">
        <v>2013.0</v>
      </c>
      <c r="F329" s="11" t="s">
        <v>47</v>
      </c>
      <c r="G329" s="12" t="s">
        <v>39</v>
      </c>
      <c r="H329" s="20">
        <v>36.0</v>
      </c>
      <c r="I329" s="14" t="s">
        <v>40</v>
      </c>
      <c r="J329" s="20">
        <v>0.0</v>
      </c>
      <c r="K329" s="16" t="str">
        <f t="shared" si="1"/>
        <v>One sex</v>
      </c>
      <c r="L329" s="16" t="s">
        <v>40</v>
      </c>
      <c r="M329" s="16" t="s">
        <v>40</v>
      </c>
      <c r="N329" s="16" t="s">
        <v>40</v>
      </c>
      <c r="O329" s="25"/>
      <c r="P329" s="25"/>
      <c r="Q329" s="25"/>
      <c r="R329" s="25"/>
      <c r="S329" s="25"/>
      <c r="T329" s="11" t="s">
        <v>1264</v>
      </c>
      <c r="AA329" s="20">
        <v>36.0</v>
      </c>
      <c r="AB329" s="20">
        <v>0.0</v>
      </c>
    </row>
    <row r="330">
      <c r="A330" s="7">
        <v>433.0</v>
      </c>
      <c r="B330" s="11" t="s">
        <v>1265</v>
      </c>
      <c r="C330" s="11" t="s">
        <v>1266</v>
      </c>
      <c r="D330" s="11" t="s">
        <v>1267</v>
      </c>
      <c r="E330" s="7">
        <v>2013.0</v>
      </c>
      <c r="F330" s="11" t="s">
        <v>47</v>
      </c>
      <c r="G330" s="12" t="s">
        <v>39</v>
      </c>
      <c r="H330" s="20">
        <v>50.0</v>
      </c>
      <c r="I330" s="14" t="s">
        <v>40</v>
      </c>
      <c r="J330" s="20">
        <v>0.0</v>
      </c>
      <c r="K330" s="16" t="str">
        <f t="shared" si="1"/>
        <v>One sex</v>
      </c>
      <c r="L330" s="16" t="s">
        <v>40</v>
      </c>
      <c r="M330" s="16" t="s">
        <v>40</v>
      </c>
      <c r="N330" s="16" t="s">
        <v>40</v>
      </c>
      <c r="O330" s="25"/>
      <c r="P330" s="25"/>
      <c r="Q330" s="25"/>
      <c r="R330" s="25"/>
      <c r="S330" s="25"/>
      <c r="T330" s="25"/>
      <c r="AA330" s="20">
        <v>50.0</v>
      </c>
      <c r="AB330" s="20">
        <v>0.0</v>
      </c>
    </row>
    <row r="331">
      <c r="A331" s="7">
        <v>434.0</v>
      </c>
      <c r="B331" s="11" t="s">
        <v>1268</v>
      </c>
      <c r="C331" s="11" t="s">
        <v>1269</v>
      </c>
      <c r="D331" s="11" t="s">
        <v>1270</v>
      </c>
      <c r="E331" s="7">
        <v>2013.0</v>
      </c>
      <c r="F331" s="11" t="s">
        <v>1271</v>
      </c>
      <c r="G331" s="12" t="s">
        <v>40</v>
      </c>
      <c r="H331" s="20">
        <v>0.0</v>
      </c>
      <c r="I331" s="14" t="s">
        <v>39</v>
      </c>
      <c r="J331" s="20">
        <v>178.0</v>
      </c>
      <c r="K331" s="16" t="str">
        <f t="shared" si="1"/>
        <v>One sex</v>
      </c>
      <c r="L331" s="16" t="s">
        <v>40</v>
      </c>
      <c r="M331" s="16" t="s">
        <v>40</v>
      </c>
      <c r="N331" s="16" t="s">
        <v>40</v>
      </c>
      <c r="O331" s="25"/>
      <c r="P331" s="25"/>
      <c r="Q331" s="25"/>
      <c r="R331" s="25"/>
      <c r="S331" s="25"/>
      <c r="T331" s="11" t="s">
        <v>1272</v>
      </c>
      <c r="AA331" s="20">
        <v>0.0</v>
      </c>
      <c r="AB331" s="20">
        <v>178.0</v>
      </c>
    </row>
    <row r="332">
      <c r="A332" s="7">
        <v>435.0</v>
      </c>
      <c r="B332" s="11" t="s">
        <v>1273</v>
      </c>
      <c r="C332" s="11" t="s">
        <v>1274</v>
      </c>
      <c r="D332" s="11" t="s">
        <v>1275</v>
      </c>
      <c r="E332" s="7">
        <v>2013.0</v>
      </c>
      <c r="F332" s="11" t="s">
        <v>1276</v>
      </c>
      <c r="G332" s="12" t="s">
        <v>39</v>
      </c>
      <c r="H332" s="20">
        <v>12.0</v>
      </c>
      <c r="I332" s="14" t="s">
        <v>40</v>
      </c>
      <c r="J332" s="20">
        <v>0.0</v>
      </c>
      <c r="K332" s="16" t="str">
        <f t="shared" si="1"/>
        <v>One sex</v>
      </c>
      <c r="L332" s="16" t="s">
        <v>40</v>
      </c>
      <c r="M332" s="16" t="s">
        <v>40</v>
      </c>
      <c r="N332" s="16" t="s">
        <v>40</v>
      </c>
      <c r="O332" s="25"/>
      <c r="P332" s="25"/>
      <c r="Q332" s="25"/>
      <c r="R332" s="25"/>
      <c r="S332" s="25"/>
      <c r="T332" s="11" t="s">
        <v>1277</v>
      </c>
      <c r="AA332" s="20">
        <v>12.0</v>
      </c>
      <c r="AB332" s="20">
        <v>0.0</v>
      </c>
    </row>
    <row r="333">
      <c r="A333" s="7">
        <v>436.0</v>
      </c>
      <c r="B333" s="11" t="s">
        <v>1278</v>
      </c>
      <c r="C333" s="11" t="s">
        <v>1279</v>
      </c>
      <c r="D333" s="11" t="s">
        <v>1280</v>
      </c>
      <c r="E333" s="7">
        <v>2013.0</v>
      </c>
      <c r="F333" s="11" t="s">
        <v>47</v>
      </c>
      <c r="G333" s="12" t="s">
        <v>39</v>
      </c>
      <c r="H333" s="20">
        <v>151.0</v>
      </c>
      <c r="I333" s="14" t="s">
        <v>40</v>
      </c>
      <c r="J333" s="20">
        <v>0.0</v>
      </c>
      <c r="K333" s="16" t="str">
        <f t="shared" si="1"/>
        <v>One sex</v>
      </c>
      <c r="L333" s="16" t="s">
        <v>40</v>
      </c>
      <c r="M333" s="16" t="s">
        <v>40</v>
      </c>
      <c r="N333" s="16" t="s">
        <v>40</v>
      </c>
      <c r="O333" s="25"/>
      <c r="P333" s="25"/>
      <c r="Q333" s="25"/>
      <c r="R333" s="25"/>
      <c r="S333" s="25"/>
      <c r="T333" s="25"/>
      <c r="AA333" s="20">
        <v>151.0</v>
      </c>
      <c r="AB333" s="20">
        <v>0.0</v>
      </c>
    </row>
    <row r="334">
      <c r="A334" s="7">
        <v>437.0</v>
      </c>
      <c r="B334" s="11" t="s">
        <v>1281</v>
      </c>
      <c r="C334" s="11" t="s">
        <v>1282</v>
      </c>
      <c r="D334" s="11" t="s">
        <v>1283</v>
      </c>
      <c r="E334" s="7">
        <v>2013.0</v>
      </c>
      <c r="F334" s="11" t="s">
        <v>73</v>
      </c>
      <c r="G334" s="12" t="s">
        <v>39</v>
      </c>
      <c r="H334" s="20">
        <v>6.0</v>
      </c>
      <c r="I334" s="14" t="s">
        <v>40</v>
      </c>
      <c r="J334" s="20">
        <v>0.0</v>
      </c>
      <c r="K334" s="16" t="str">
        <f t="shared" si="1"/>
        <v>One sex</v>
      </c>
      <c r="L334" s="16" t="s">
        <v>40</v>
      </c>
      <c r="M334" s="16" t="s">
        <v>40</v>
      </c>
      <c r="N334" s="16" t="s">
        <v>40</v>
      </c>
      <c r="O334" s="25"/>
      <c r="P334" s="25"/>
      <c r="Q334" s="25"/>
      <c r="R334" s="25"/>
      <c r="S334" s="25"/>
      <c r="T334" s="11" t="s">
        <v>857</v>
      </c>
      <c r="AA334" s="20">
        <v>6.0</v>
      </c>
      <c r="AB334" s="20">
        <v>0.0</v>
      </c>
    </row>
    <row r="335">
      <c r="A335" s="7">
        <v>438.0</v>
      </c>
      <c r="B335" s="11" t="s">
        <v>1284</v>
      </c>
      <c r="C335" s="11" t="s">
        <v>1285</v>
      </c>
      <c r="D335" s="11" t="s">
        <v>1286</v>
      </c>
      <c r="E335" s="7">
        <v>2013.0</v>
      </c>
      <c r="F335" s="11" t="s">
        <v>424</v>
      </c>
      <c r="G335" s="12" t="s">
        <v>39</v>
      </c>
      <c r="H335" s="13"/>
      <c r="I335" s="14" t="s">
        <v>40</v>
      </c>
      <c r="J335" s="20">
        <v>0.0</v>
      </c>
      <c r="K335" s="16" t="str">
        <f t="shared" si="1"/>
        <v>One sex</v>
      </c>
      <c r="L335" s="16" t="s">
        <v>40</v>
      </c>
      <c r="M335" s="16" t="s">
        <v>40</v>
      </c>
      <c r="N335" s="16" t="s">
        <v>40</v>
      </c>
      <c r="O335" s="25"/>
      <c r="P335" s="25"/>
      <c r="Q335" s="25"/>
      <c r="R335" s="25"/>
      <c r="S335" s="25"/>
      <c r="T335" s="25"/>
      <c r="AA335" s="13"/>
      <c r="AB335" s="20">
        <v>0.0</v>
      </c>
    </row>
    <row r="336">
      <c r="A336" s="7">
        <v>439.0</v>
      </c>
      <c r="B336" s="11" t="s">
        <v>1287</v>
      </c>
      <c r="C336" s="11" t="s">
        <v>1288</v>
      </c>
      <c r="D336" s="11" t="s">
        <v>1289</v>
      </c>
      <c r="E336" s="7">
        <v>2013.0</v>
      </c>
      <c r="F336" s="11" t="s">
        <v>84</v>
      </c>
      <c r="G336" s="12" t="s">
        <v>40</v>
      </c>
      <c r="H336" s="13"/>
      <c r="I336" s="14" t="s">
        <v>40</v>
      </c>
      <c r="J336" s="20">
        <v>0.0</v>
      </c>
      <c r="K336" s="16" t="str">
        <f t="shared" si="1"/>
        <v>One sex</v>
      </c>
      <c r="L336" s="16" t="s">
        <v>40</v>
      </c>
      <c r="M336" s="16" t="s">
        <v>40</v>
      </c>
      <c r="N336" s="16" t="s">
        <v>39</v>
      </c>
      <c r="O336" s="25"/>
      <c r="P336" s="25"/>
      <c r="Q336" s="25"/>
      <c r="R336" s="25"/>
      <c r="S336" s="25"/>
      <c r="T336" s="11" t="s">
        <v>553</v>
      </c>
      <c r="AA336" s="13"/>
      <c r="AB336" s="20">
        <v>0.0</v>
      </c>
    </row>
    <row r="337">
      <c r="A337" s="7">
        <v>440.0</v>
      </c>
      <c r="B337" s="11" t="s">
        <v>1290</v>
      </c>
      <c r="C337" s="11" t="s">
        <v>1291</v>
      </c>
      <c r="D337" s="11" t="s">
        <v>1292</v>
      </c>
      <c r="E337" s="7">
        <v>2013.0</v>
      </c>
      <c r="F337" s="11" t="s">
        <v>1293</v>
      </c>
      <c r="G337" s="12" t="s">
        <v>40</v>
      </c>
      <c r="H337" s="20">
        <v>0.0</v>
      </c>
      <c r="I337" s="14" t="s">
        <v>39</v>
      </c>
      <c r="J337" s="20">
        <v>30.0</v>
      </c>
      <c r="K337" s="16" t="str">
        <f t="shared" si="1"/>
        <v>One sex</v>
      </c>
      <c r="L337" s="16" t="s">
        <v>40</v>
      </c>
      <c r="M337" s="16" t="s">
        <v>40</v>
      </c>
      <c r="N337" s="16" t="s">
        <v>40</v>
      </c>
      <c r="O337" s="25"/>
      <c r="P337" s="25"/>
      <c r="Q337" s="25"/>
      <c r="R337" s="25"/>
      <c r="S337" s="25"/>
      <c r="T337" s="25"/>
      <c r="AA337" s="20">
        <v>0.0</v>
      </c>
      <c r="AB337" s="20">
        <v>30.0</v>
      </c>
    </row>
    <row r="338">
      <c r="A338" s="7">
        <v>441.0</v>
      </c>
      <c r="B338" s="11" t="s">
        <v>1294</v>
      </c>
      <c r="C338" s="11" t="s">
        <v>1295</v>
      </c>
      <c r="D338" s="11" t="s">
        <v>1296</v>
      </c>
      <c r="E338" s="7">
        <v>2013.0</v>
      </c>
      <c r="F338" s="11" t="s">
        <v>74</v>
      </c>
      <c r="G338" s="12" t="s">
        <v>40</v>
      </c>
      <c r="H338" s="20">
        <v>0.0</v>
      </c>
      <c r="I338" s="14" t="s">
        <v>39</v>
      </c>
      <c r="J338" s="20">
        <v>90.0</v>
      </c>
      <c r="K338" s="16" t="str">
        <f t="shared" si="1"/>
        <v>One sex</v>
      </c>
      <c r="L338" s="16" t="s">
        <v>40</v>
      </c>
      <c r="M338" s="16" t="s">
        <v>40</v>
      </c>
      <c r="N338" s="16" t="s">
        <v>40</v>
      </c>
      <c r="O338" s="25"/>
      <c r="P338" s="25"/>
      <c r="Q338" s="25"/>
      <c r="R338" s="25"/>
      <c r="S338" s="25"/>
      <c r="T338" s="11" t="s">
        <v>1297</v>
      </c>
      <c r="AA338" s="20">
        <v>0.0</v>
      </c>
      <c r="AB338" s="20">
        <v>90.0</v>
      </c>
    </row>
    <row r="339">
      <c r="A339" s="7">
        <v>442.0</v>
      </c>
      <c r="B339" s="11" t="s">
        <v>1298</v>
      </c>
      <c r="C339" s="11" t="s">
        <v>1299</v>
      </c>
      <c r="D339" s="11" t="s">
        <v>1300</v>
      </c>
      <c r="E339" s="7">
        <v>2013.0</v>
      </c>
      <c r="F339" s="11" t="s">
        <v>201</v>
      </c>
      <c r="G339" s="12" t="s">
        <v>39</v>
      </c>
      <c r="H339" s="20">
        <v>33.0</v>
      </c>
      <c r="I339" s="14" t="s">
        <v>40</v>
      </c>
      <c r="J339" s="20">
        <v>0.0</v>
      </c>
      <c r="K339" s="16" t="str">
        <f t="shared" si="1"/>
        <v>One sex</v>
      </c>
      <c r="L339" s="16" t="s">
        <v>40</v>
      </c>
      <c r="M339" s="16" t="s">
        <v>40</v>
      </c>
      <c r="N339" s="16" t="s">
        <v>40</v>
      </c>
      <c r="O339" s="25"/>
      <c r="P339" s="25"/>
      <c r="Q339" s="25"/>
      <c r="R339" s="25"/>
      <c r="S339" s="25"/>
      <c r="T339" s="25"/>
      <c r="AA339" s="20">
        <v>33.0</v>
      </c>
      <c r="AB339" s="20">
        <v>0.0</v>
      </c>
    </row>
    <row r="340">
      <c r="A340" s="7">
        <v>443.0</v>
      </c>
      <c r="B340" s="11" t="s">
        <v>1301</v>
      </c>
      <c r="C340" s="11" t="s">
        <v>1302</v>
      </c>
      <c r="D340" s="11" t="s">
        <v>1303</v>
      </c>
      <c r="E340" s="7">
        <v>2013.0</v>
      </c>
      <c r="F340" s="25"/>
      <c r="G340" s="12" t="s">
        <v>39</v>
      </c>
      <c r="H340" s="20">
        <v>66.0</v>
      </c>
      <c r="I340" s="14" t="s">
        <v>40</v>
      </c>
      <c r="J340" s="20">
        <v>0.0</v>
      </c>
      <c r="K340" s="16" t="str">
        <f t="shared" si="1"/>
        <v>One sex</v>
      </c>
      <c r="L340" s="16" t="s">
        <v>40</v>
      </c>
      <c r="M340" s="16" t="s">
        <v>40</v>
      </c>
      <c r="N340" s="16" t="s">
        <v>40</v>
      </c>
      <c r="O340" s="25"/>
      <c r="P340" s="25"/>
      <c r="Q340" s="25"/>
      <c r="R340" s="25"/>
      <c r="S340" s="25"/>
      <c r="T340" s="11" t="s">
        <v>1304</v>
      </c>
      <c r="AA340" s="20">
        <v>66.0</v>
      </c>
      <c r="AB340" s="20">
        <v>0.0</v>
      </c>
    </row>
    <row r="341">
      <c r="A341" s="7">
        <v>445.0</v>
      </c>
      <c r="B341" s="11" t="s">
        <v>1305</v>
      </c>
      <c r="C341" s="11" t="s">
        <v>1306</v>
      </c>
      <c r="D341" s="11" t="s">
        <v>1307</v>
      </c>
      <c r="E341" s="7">
        <v>2013.0</v>
      </c>
      <c r="F341" s="11" t="s">
        <v>1308</v>
      </c>
      <c r="G341" s="12" t="s">
        <v>39</v>
      </c>
      <c r="H341" s="20">
        <v>3.0</v>
      </c>
      <c r="I341" s="14" t="s">
        <v>40</v>
      </c>
      <c r="J341" s="20">
        <v>0.0</v>
      </c>
      <c r="K341" s="16" t="str">
        <f t="shared" si="1"/>
        <v>One sex</v>
      </c>
      <c r="L341" s="16" t="s">
        <v>40</v>
      </c>
      <c r="M341" s="16" t="s">
        <v>40</v>
      </c>
      <c r="N341" s="16" t="s">
        <v>40</v>
      </c>
      <c r="O341" s="25"/>
      <c r="P341" s="25"/>
      <c r="Q341" s="25"/>
      <c r="R341" s="25"/>
      <c r="S341" s="25"/>
      <c r="T341" s="11" t="s">
        <v>1309</v>
      </c>
      <c r="AA341" s="20">
        <v>3.0</v>
      </c>
      <c r="AB341" s="20">
        <v>0.0</v>
      </c>
    </row>
    <row r="342">
      <c r="A342" s="7">
        <v>446.0</v>
      </c>
      <c r="B342" s="11" t="s">
        <v>1310</v>
      </c>
      <c r="C342" s="11" t="s">
        <v>1311</v>
      </c>
      <c r="D342" s="11" t="s">
        <v>1312</v>
      </c>
      <c r="E342" s="7">
        <v>2013.0</v>
      </c>
      <c r="F342" s="11" t="s">
        <v>84</v>
      </c>
      <c r="G342" s="12" t="s">
        <v>40</v>
      </c>
      <c r="H342" s="13"/>
      <c r="I342" s="14" t="s">
        <v>40</v>
      </c>
      <c r="J342" s="13"/>
      <c r="K342" s="16" t="str">
        <f t="shared" si="1"/>
        <v>One sex</v>
      </c>
      <c r="L342" s="16" t="s">
        <v>40</v>
      </c>
      <c r="M342" s="16" t="s">
        <v>40</v>
      </c>
      <c r="N342" s="16" t="s">
        <v>39</v>
      </c>
      <c r="O342" s="25"/>
      <c r="P342" s="25"/>
      <c r="Q342" s="25"/>
      <c r="R342" s="25"/>
      <c r="S342" s="25"/>
      <c r="T342" s="11" t="s">
        <v>1313</v>
      </c>
      <c r="AA342" s="13"/>
      <c r="AB342" s="13"/>
      <c r="AC342" s="31">
        <v>129.0</v>
      </c>
    </row>
    <row r="343">
      <c r="A343" s="7">
        <v>448.0</v>
      </c>
      <c r="B343" s="11" t="s">
        <v>1314</v>
      </c>
      <c r="C343" s="11" t="s">
        <v>1315</v>
      </c>
      <c r="D343" s="11" t="s">
        <v>1316</v>
      </c>
      <c r="E343" s="7">
        <v>2013.0</v>
      </c>
      <c r="F343" s="11" t="s">
        <v>73</v>
      </c>
      <c r="G343" s="12" t="s">
        <v>39</v>
      </c>
      <c r="H343" s="20">
        <v>80.0</v>
      </c>
      <c r="I343" s="14" t="s">
        <v>40</v>
      </c>
      <c r="J343" s="20">
        <v>0.0</v>
      </c>
      <c r="K343" s="16" t="str">
        <f t="shared" si="1"/>
        <v>One sex</v>
      </c>
      <c r="L343" s="16" t="s">
        <v>40</v>
      </c>
      <c r="M343" s="16" t="s">
        <v>40</v>
      </c>
      <c r="N343" s="16" t="s">
        <v>40</v>
      </c>
      <c r="O343" s="25"/>
      <c r="P343" s="25"/>
      <c r="Q343" s="25"/>
      <c r="R343" s="25"/>
      <c r="S343" s="25"/>
      <c r="T343" s="25"/>
      <c r="AA343" s="20">
        <v>80.0</v>
      </c>
      <c r="AB343" s="20">
        <v>0.0</v>
      </c>
    </row>
    <row r="344">
      <c r="A344" s="7">
        <v>449.0</v>
      </c>
      <c r="B344" s="11" t="s">
        <v>1317</v>
      </c>
      <c r="C344" s="11" t="s">
        <v>1318</v>
      </c>
      <c r="D344" s="11" t="s">
        <v>1319</v>
      </c>
      <c r="E344" s="7">
        <v>2013.0</v>
      </c>
      <c r="F344" s="11" t="s">
        <v>47</v>
      </c>
      <c r="G344" s="12" t="s">
        <v>39</v>
      </c>
      <c r="H344" s="20">
        <v>64.0</v>
      </c>
      <c r="I344" s="14" t="s">
        <v>40</v>
      </c>
      <c r="J344" s="20">
        <v>0.0</v>
      </c>
      <c r="K344" s="16" t="str">
        <f t="shared" si="1"/>
        <v>One sex</v>
      </c>
      <c r="L344" s="16" t="s">
        <v>40</v>
      </c>
      <c r="M344" s="16" t="s">
        <v>40</v>
      </c>
      <c r="N344" s="16" t="s">
        <v>40</v>
      </c>
      <c r="O344" s="25"/>
      <c r="P344" s="25"/>
      <c r="Q344" s="25"/>
      <c r="R344" s="25"/>
      <c r="S344" s="25"/>
      <c r="T344" s="25"/>
      <c r="AA344" s="20">
        <v>64.0</v>
      </c>
      <c r="AB344" s="20">
        <v>0.0</v>
      </c>
    </row>
    <row r="345">
      <c r="A345" s="7">
        <v>451.0</v>
      </c>
      <c r="B345" s="11" t="s">
        <v>1320</v>
      </c>
      <c r="C345" s="11" t="s">
        <v>1321</v>
      </c>
      <c r="D345" s="11" t="s">
        <v>1322</v>
      </c>
      <c r="E345" s="7">
        <v>2013.0</v>
      </c>
      <c r="F345" s="11" t="s">
        <v>47</v>
      </c>
      <c r="G345" s="12" t="s">
        <v>39</v>
      </c>
      <c r="H345" s="20">
        <v>76.0</v>
      </c>
      <c r="I345" s="14" t="s">
        <v>40</v>
      </c>
      <c r="J345" s="20">
        <v>0.0</v>
      </c>
      <c r="K345" s="16" t="str">
        <f t="shared" si="1"/>
        <v>One sex</v>
      </c>
      <c r="L345" s="16" t="s">
        <v>40</v>
      </c>
      <c r="M345" s="16" t="s">
        <v>40</v>
      </c>
      <c r="N345" s="16" t="s">
        <v>40</v>
      </c>
      <c r="O345" s="25"/>
      <c r="P345" s="25"/>
      <c r="Q345" s="25"/>
      <c r="R345" s="25"/>
      <c r="S345" s="25"/>
      <c r="T345" s="25"/>
      <c r="AA345" s="20">
        <v>76.0</v>
      </c>
      <c r="AB345" s="20">
        <v>0.0</v>
      </c>
    </row>
    <row r="346">
      <c r="A346" s="7">
        <v>453.0</v>
      </c>
      <c r="B346" s="11" t="s">
        <v>1323</v>
      </c>
      <c r="C346" s="11" t="s">
        <v>1324</v>
      </c>
      <c r="D346" s="11" t="s">
        <v>1325</v>
      </c>
      <c r="E346" s="7">
        <v>2013.0</v>
      </c>
      <c r="F346" s="11" t="s">
        <v>1326</v>
      </c>
      <c r="G346" s="12" t="s">
        <v>40</v>
      </c>
      <c r="H346" s="20">
        <v>0.0</v>
      </c>
      <c r="I346" s="14" t="s">
        <v>39</v>
      </c>
      <c r="J346" s="20">
        <v>30.0</v>
      </c>
      <c r="K346" s="16" t="str">
        <f t="shared" si="1"/>
        <v>One sex</v>
      </c>
      <c r="L346" s="16" t="s">
        <v>40</v>
      </c>
      <c r="M346" s="16" t="s">
        <v>40</v>
      </c>
      <c r="N346" s="16" t="s">
        <v>40</v>
      </c>
      <c r="O346" s="25"/>
      <c r="P346" s="25"/>
      <c r="Q346" s="25"/>
      <c r="R346" s="25"/>
      <c r="S346" s="25"/>
      <c r="T346" s="25"/>
      <c r="AA346" s="20">
        <v>0.0</v>
      </c>
      <c r="AB346" s="20">
        <v>30.0</v>
      </c>
    </row>
    <row r="347">
      <c r="A347" s="7">
        <v>454.0</v>
      </c>
      <c r="B347" s="11" t="s">
        <v>1327</v>
      </c>
      <c r="C347" s="11" t="s">
        <v>1328</v>
      </c>
      <c r="D347" s="11" t="s">
        <v>1329</v>
      </c>
      <c r="E347" s="7">
        <v>2013.0</v>
      </c>
      <c r="F347" s="11" t="s">
        <v>201</v>
      </c>
      <c r="G347" s="12" t="s">
        <v>39</v>
      </c>
      <c r="H347" s="20">
        <v>54.0</v>
      </c>
      <c r="I347" s="14" t="s">
        <v>40</v>
      </c>
      <c r="J347" s="20">
        <v>0.0</v>
      </c>
      <c r="K347" s="16" t="str">
        <f t="shared" si="1"/>
        <v>One sex</v>
      </c>
      <c r="L347" s="16" t="s">
        <v>40</v>
      </c>
      <c r="M347" s="16" t="s">
        <v>40</v>
      </c>
      <c r="N347" s="16" t="s">
        <v>40</v>
      </c>
      <c r="O347" s="25"/>
      <c r="P347" s="25"/>
      <c r="Q347" s="25"/>
      <c r="R347" s="25"/>
      <c r="S347" s="25"/>
      <c r="T347" s="25"/>
      <c r="AA347" s="20">
        <v>54.0</v>
      </c>
      <c r="AB347" s="20">
        <v>0.0</v>
      </c>
    </row>
    <row r="348">
      <c r="A348" s="7">
        <v>455.0</v>
      </c>
      <c r="B348" s="11" t="s">
        <v>1330</v>
      </c>
      <c r="C348" s="11" t="s">
        <v>1331</v>
      </c>
      <c r="D348" s="11" t="s">
        <v>1332</v>
      </c>
      <c r="E348" s="7">
        <v>2013.0</v>
      </c>
      <c r="F348" s="11" t="s">
        <v>47</v>
      </c>
      <c r="G348" s="12" t="s">
        <v>40</v>
      </c>
      <c r="H348" s="30"/>
      <c r="I348" s="14" t="s">
        <v>40</v>
      </c>
      <c r="J348" s="30"/>
      <c r="K348" s="16" t="str">
        <f t="shared" si="1"/>
        <v>XXXXXXX</v>
      </c>
      <c r="L348" s="16" t="s">
        <v>40</v>
      </c>
      <c r="M348" s="16" t="s">
        <v>39</v>
      </c>
      <c r="N348" s="16" t="s">
        <v>40</v>
      </c>
      <c r="O348" s="11"/>
      <c r="P348" s="25"/>
      <c r="Q348" s="25"/>
      <c r="R348" s="25"/>
      <c r="S348" s="25"/>
      <c r="T348" s="11" t="s">
        <v>1333</v>
      </c>
      <c r="AA348" s="30"/>
      <c r="AB348" s="30"/>
    </row>
    <row r="349">
      <c r="A349" s="7">
        <v>456.0</v>
      </c>
      <c r="B349" s="11" t="s">
        <v>1334</v>
      </c>
      <c r="C349" s="11" t="s">
        <v>1335</v>
      </c>
      <c r="D349" s="11" t="s">
        <v>1336</v>
      </c>
      <c r="E349" s="7">
        <v>2013.0</v>
      </c>
      <c r="F349" s="11" t="s">
        <v>84</v>
      </c>
      <c r="G349" s="12" t="s">
        <v>39</v>
      </c>
      <c r="H349" s="20">
        <v>36.0</v>
      </c>
      <c r="I349" s="14" t="s">
        <v>40</v>
      </c>
      <c r="J349" s="20">
        <v>0.0</v>
      </c>
      <c r="K349" s="16" t="str">
        <f t="shared" si="1"/>
        <v>One sex</v>
      </c>
      <c r="L349" s="16" t="s">
        <v>40</v>
      </c>
      <c r="M349" s="16" t="s">
        <v>40</v>
      </c>
      <c r="N349" s="16" t="s">
        <v>40</v>
      </c>
      <c r="O349" s="25"/>
      <c r="P349" s="25"/>
      <c r="Q349" s="25"/>
      <c r="R349" s="25"/>
      <c r="S349" s="25"/>
      <c r="T349" s="11" t="s">
        <v>1337</v>
      </c>
      <c r="AA349" s="20">
        <v>36.0</v>
      </c>
      <c r="AB349" s="20">
        <v>0.0</v>
      </c>
    </row>
    <row r="350">
      <c r="A350" s="7">
        <v>458.0</v>
      </c>
      <c r="B350" s="11" t="s">
        <v>1338</v>
      </c>
      <c r="C350" s="11" t="s">
        <v>1339</v>
      </c>
      <c r="D350" s="11" t="s">
        <v>1340</v>
      </c>
      <c r="E350" s="7">
        <v>2012.0</v>
      </c>
      <c r="F350" s="11" t="s">
        <v>47</v>
      </c>
      <c r="G350" s="12" t="s">
        <v>39</v>
      </c>
      <c r="H350" s="13"/>
      <c r="I350" s="14" t="s">
        <v>40</v>
      </c>
      <c r="J350" s="20">
        <v>0.0</v>
      </c>
      <c r="K350" s="16" t="str">
        <f t="shared" si="1"/>
        <v>One sex</v>
      </c>
      <c r="L350" s="16" t="s">
        <v>40</v>
      </c>
      <c r="M350" s="16" t="s">
        <v>40</v>
      </c>
      <c r="N350" s="16" t="s">
        <v>40</v>
      </c>
      <c r="O350" s="25"/>
      <c r="P350" s="25"/>
      <c r="Q350" s="25"/>
      <c r="R350" s="25"/>
      <c r="S350" s="25"/>
      <c r="T350" s="25"/>
      <c r="AA350" s="13"/>
      <c r="AB350" s="20">
        <v>0.0</v>
      </c>
    </row>
    <row r="351">
      <c r="A351" s="7">
        <v>460.0</v>
      </c>
      <c r="B351" s="11" t="s">
        <v>1341</v>
      </c>
      <c r="C351" s="11" t="s">
        <v>1342</v>
      </c>
      <c r="D351" s="11" t="s">
        <v>1343</v>
      </c>
      <c r="E351" s="7">
        <v>2012.0</v>
      </c>
      <c r="F351" s="11" t="s">
        <v>1344</v>
      </c>
      <c r="G351" s="12" t="s">
        <v>39</v>
      </c>
      <c r="H351" s="13"/>
      <c r="I351" s="14" t="s">
        <v>40</v>
      </c>
      <c r="J351" s="13"/>
      <c r="K351" s="16" t="str">
        <f t="shared" si="1"/>
        <v>One sex</v>
      </c>
      <c r="L351" s="16" t="s">
        <v>40</v>
      </c>
      <c r="M351" s="16" t="s">
        <v>40</v>
      </c>
      <c r="N351" s="16" t="s">
        <v>40</v>
      </c>
      <c r="O351" s="25"/>
      <c r="P351" s="25"/>
      <c r="Q351" s="25"/>
      <c r="R351" s="25"/>
      <c r="S351" s="25"/>
      <c r="T351" s="25"/>
      <c r="AA351" s="13"/>
      <c r="AB351" s="13"/>
    </row>
    <row r="352">
      <c r="A352" s="7">
        <v>462.0</v>
      </c>
      <c r="B352" s="11" t="s">
        <v>1345</v>
      </c>
      <c r="C352" s="11" t="s">
        <v>1346</v>
      </c>
      <c r="D352" s="11" t="s">
        <v>1347</v>
      </c>
      <c r="E352" s="7">
        <v>2012.0</v>
      </c>
      <c r="F352" s="11" t="s">
        <v>443</v>
      </c>
      <c r="G352" s="12" t="s">
        <v>39</v>
      </c>
      <c r="H352" s="13"/>
      <c r="I352" s="14" t="s">
        <v>40</v>
      </c>
      <c r="J352" s="13"/>
      <c r="K352" s="16" t="str">
        <f t="shared" si="1"/>
        <v>One sex</v>
      </c>
      <c r="L352" s="16" t="s">
        <v>40</v>
      </c>
      <c r="M352" s="16" t="s">
        <v>40</v>
      </c>
      <c r="N352" s="16" t="s">
        <v>40</v>
      </c>
      <c r="O352" s="25"/>
      <c r="P352" s="25"/>
      <c r="Q352" s="25"/>
      <c r="R352" s="25"/>
      <c r="S352" s="25"/>
      <c r="T352" s="25"/>
      <c r="AA352" s="13"/>
      <c r="AB352" s="13"/>
    </row>
    <row r="353">
      <c r="A353" s="7">
        <v>463.0</v>
      </c>
      <c r="B353" s="11" t="s">
        <v>1348</v>
      </c>
      <c r="C353" s="11" t="s">
        <v>1349</v>
      </c>
      <c r="D353" s="11" t="s">
        <v>1350</v>
      </c>
      <c r="E353" s="7">
        <v>2012.0</v>
      </c>
      <c r="F353" s="11" t="s">
        <v>84</v>
      </c>
      <c r="G353" s="12" t="s">
        <v>40</v>
      </c>
      <c r="H353" s="13"/>
      <c r="I353" s="14" t="s">
        <v>40</v>
      </c>
      <c r="J353" s="13"/>
      <c r="K353" s="16" t="str">
        <f t="shared" si="1"/>
        <v>XXXXXXX</v>
      </c>
      <c r="L353" s="16" t="s">
        <v>39</v>
      </c>
      <c r="M353" s="16" t="s">
        <v>40</v>
      </c>
      <c r="N353" s="16" t="s">
        <v>40</v>
      </c>
      <c r="O353" s="11"/>
      <c r="P353" s="11"/>
      <c r="Q353" s="11"/>
      <c r="R353" s="25"/>
      <c r="S353" s="25"/>
      <c r="T353" s="11" t="s">
        <v>838</v>
      </c>
      <c r="AA353" s="13"/>
      <c r="AB353" s="13"/>
      <c r="AC353" s="20">
        <v>12.0</v>
      </c>
    </row>
    <row r="354">
      <c r="A354" s="7">
        <v>464.0</v>
      </c>
      <c r="B354" s="11" t="s">
        <v>1351</v>
      </c>
      <c r="C354" s="11" t="s">
        <v>1352</v>
      </c>
      <c r="D354" s="11" t="s">
        <v>1353</v>
      </c>
      <c r="E354" s="7">
        <v>2012.0</v>
      </c>
      <c r="F354" s="11" t="s">
        <v>47</v>
      </c>
      <c r="G354" s="12" t="s">
        <v>39</v>
      </c>
      <c r="H354" s="20">
        <v>64.0</v>
      </c>
      <c r="I354" s="14" t="s">
        <v>40</v>
      </c>
      <c r="J354" s="20">
        <v>0.0</v>
      </c>
      <c r="K354" s="16" t="str">
        <f t="shared" si="1"/>
        <v>One sex</v>
      </c>
      <c r="L354" s="16" t="s">
        <v>40</v>
      </c>
      <c r="M354" s="16" t="s">
        <v>40</v>
      </c>
      <c r="N354" s="16" t="s">
        <v>40</v>
      </c>
      <c r="O354" s="25"/>
      <c r="P354" s="25"/>
      <c r="Q354" s="25"/>
      <c r="R354" s="25"/>
      <c r="S354" s="25"/>
      <c r="T354" s="25"/>
      <c r="AA354" s="20">
        <v>64.0</v>
      </c>
      <c r="AB354" s="20">
        <v>0.0</v>
      </c>
    </row>
    <row r="355">
      <c r="A355" s="7">
        <v>465.0</v>
      </c>
      <c r="B355" s="11" t="s">
        <v>1354</v>
      </c>
      <c r="C355" s="11" t="s">
        <v>1355</v>
      </c>
      <c r="D355" s="11" t="s">
        <v>1356</v>
      </c>
      <c r="E355" s="7">
        <v>2012.0</v>
      </c>
      <c r="F355" s="11" t="s">
        <v>1357</v>
      </c>
      <c r="G355" s="12" t="s">
        <v>40</v>
      </c>
      <c r="H355" s="20">
        <v>0.0</v>
      </c>
      <c r="I355" s="14" t="s">
        <v>39</v>
      </c>
      <c r="J355" s="20">
        <v>30.0</v>
      </c>
      <c r="K355" s="16" t="str">
        <f t="shared" si="1"/>
        <v>One sex</v>
      </c>
      <c r="L355" s="16" t="s">
        <v>40</v>
      </c>
      <c r="M355" s="16" t="s">
        <v>40</v>
      </c>
      <c r="N355" s="16" t="s">
        <v>40</v>
      </c>
      <c r="O355" s="25"/>
      <c r="P355" s="25"/>
      <c r="Q355" s="25"/>
      <c r="R355" s="25"/>
      <c r="S355" s="25"/>
      <c r="T355" s="11" t="s">
        <v>1358</v>
      </c>
      <c r="AA355" s="20">
        <v>0.0</v>
      </c>
      <c r="AB355" s="20">
        <v>30.0</v>
      </c>
    </row>
    <row r="356">
      <c r="A356" s="7">
        <v>467.0</v>
      </c>
      <c r="B356" s="11" t="s">
        <v>1359</v>
      </c>
      <c r="C356" s="11" t="s">
        <v>1360</v>
      </c>
      <c r="D356" s="11" t="s">
        <v>1361</v>
      </c>
      <c r="E356" s="7">
        <v>2012.0</v>
      </c>
      <c r="F356" s="11" t="s">
        <v>47</v>
      </c>
      <c r="G356" s="12" t="s">
        <v>39</v>
      </c>
      <c r="H356" s="20">
        <v>18.0</v>
      </c>
      <c r="I356" s="14" t="s">
        <v>40</v>
      </c>
      <c r="J356" s="20">
        <v>0.0</v>
      </c>
      <c r="K356" s="16" t="str">
        <f t="shared" si="1"/>
        <v>One sex</v>
      </c>
      <c r="L356" s="16" t="s">
        <v>40</v>
      </c>
      <c r="M356" s="16" t="s">
        <v>40</v>
      </c>
      <c r="N356" s="16" t="s">
        <v>40</v>
      </c>
      <c r="O356" s="25"/>
      <c r="P356" s="25"/>
      <c r="Q356" s="25"/>
      <c r="R356" s="25"/>
      <c r="S356" s="25"/>
      <c r="T356" s="11" t="s">
        <v>1362</v>
      </c>
      <c r="AA356" s="20">
        <v>18.0</v>
      </c>
      <c r="AB356" s="20">
        <v>0.0</v>
      </c>
    </row>
    <row r="357">
      <c r="A357" s="7">
        <v>469.0</v>
      </c>
      <c r="B357" s="11" t="s">
        <v>1363</v>
      </c>
      <c r="C357" s="11" t="s">
        <v>1364</v>
      </c>
      <c r="D357" s="11" t="s">
        <v>1365</v>
      </c>
      <c r="E357" s="7">
        <v>2012.0</v>
      </c>
      <c r="F357" s="11" t="s">
        <v>443</v>
      </c>
      <c r="G357" s="12" t="s">
        <v>39</v>
      </c>
      <c r="H357" s="13"/>
      <c r="I357" s="14" t="s">
        <v>40</v>
      </c>
      <c r="J357" s="13"/>
      <c r="K357" s="16" t="str">
        <f t="shared" si="1"/>
        <v>One sex</v>
      </c>
      <c r="L357" s="16" t="s">
        <v>40</v>
      </c>
      <c r="M357" s="16" t="s">
        <v>40</v>
      </c>
      <c r="N357" s="16" t="s">
        <v>40</v>
      </c>
      <c r="O357" s="25"/>
      <c r="P357" s="25"/>
      <c r="Q357" s="25"/>
      <c r="R357" s="25"/>
      <c r="S357" s="25"/>
      <c r="T357" s="25"/>
      <c r="AA357" s="13"/>
      <c r="AB357" s="13"/>
    </row>
    <row r="358">
      <c r="A358" s="7">
        <v>471.0</v>
      </c>
      <c r="B358" s="11" t="s">
        <v>1366</v>
      </c>
      <c r="C358" s="11" t="s">
        <v>1367</v>
      </c>
      <c r="D358" s="11" t="s">
        <v>1368</v>
      </c>
      <c r="E358" s="7">
        <v>2012.0</v>
      </c>
      <c r="F358" s="11" t="s">
        <v>47</v>
      </c>
      <c r="G358" s="12" t="s">
        <v>39</v>
      </c>
      <c r="H358" s="13"/>
      <c r="I358" s="14" t="s">
        <v>40</v>
      </c>
      <c r="J358" s="20">
        <v>0.0</v>
      </c>
      <c r="K358" s="16" t="str">
        <f t="shared" si="1"/>
        <v>One sex</v>
      </c>
      <c r="L358" s="16" t="s">
        <v>40</v>
      </c>
      <c r="M358" s="16" t="s">
        <v>40</v>
      </c>
      <c r="N358" s="16" t="s">
        <v>40</v>
      </c>
      <c r="O358" s="25"/>
      <c r="P358" s="25"/>
      <c r="Q358" s="25"/>
      <c r="R358" s="25"/>
      <c r="S358" s="25"/>
      <c r="T358" s="25"/>
      <c r="AA358" s="13"/>
      <c r="AB358" s="20">
        <v>0.0</v>
      </c>
    </row>
    <row r="359">
      <c r="A359" s="7">
        <v>472.0</v>
      </c>
      <c r="B359" s="11" t="s">
        <v>1369</v>
      </c>
      <c r="C359" s="11" t="s">
        <v>1370</v>
      </c>
      <c r="D359" s="11" t="s">
        <v>1371</v>
      </c>
      <c r="E359" s="7">
        <v>2012.0</v>
      </c>
      <c r="F359" s="11" t="s">
        <v>47</v>
      </c>
      <c r="G359" s="12" t="s">
        <v>39</v>
      </c>
      <c r="H359" s="13"/>
      <c r="I359" s="14" t="s">
        <v>40</v>
      </c>
      <c r="J359" s="13"/>
      <c r="K359" s="16" t="str">
        <f t="shared" si="1"/>
        <v>One sex</v>
      </c>
      <c r="L359" s="16" t="s">
        <v>40</v>
      </c>
      <c r="M359" s="16" t="s">
        <v>40</v>
      </c>
      <c r="N359" s="16" t="s">
        <v>40</v>
      </c>
      <c r="O359" s="25"/>
      <c r="P359" s="25"/>
      <c r="Q359" s="25"/>
      <c r="R359" s="25"/>
      <c r="S359" s="25"/>
      <c r="T359" s="25"/>
      <c r="AA359" s="13"/>
      <c r="AB359" s="13"/>
    </row>
    <row r="360">
      <c r="A360" s="7">
        <v>473.0</v>
      </c>
      <c r="B360" s="11" t="s">
        <v>1372</v>
      </c>
      <c r="C360" s="11" t="s">
        <v>1373</v>
      </c>
      <c r="D360" s="11" t="s">
        <v>1374</v>
      </c>
      <c r="E360" s="7">
        <v>2012.0</v>
      </c>
      <c r="F360" s="11" t="s">
        <v>370</v>
      </c>
      <c r="G360" s="12" t="s">
        <v>40</v>
      </c>
      <c r="H360" s="20">
        <v>16.0</v>
      </c>
      <c r="I360" s="14" t="s">
        <v>40</v>
      </c>
      <c r="J360" s="20">
        <v>0.0</v>
      </c>
      <c r="K360" s="16" t="str">
        <f t="shared" si="1"/>
        <v>XXXXXXX</v>
      </c>
      <c r="L360" s="16" t="s">
        <v>40</v>
      </c>
      <c r="M360" s="16" t="s">
        <v>39</v>
      </c>
      <c r="N360" s="16" t="s">
        <v>40</v>
      </c>
      <c r="O360" s="11"/>
      <c r="P360" s="25"/>
      <c r="Q360" s="25"/>
      <c r="R360" s="25"/>
      <c r="S360" s="25"/>
      <c r="T360" s="11" t="s">
        <v>1375</v>
      </c>
      <c r="AA360" s="20">
        <v>16.0</v>
      </c>
      <c r="AB360" s="20">
        <v>0.0</v>
      </c>
    </row>
    <row r="361">
      <c r="A361" s="7">
        <v>474.0</v>
      </c>
      <c r="B361" s="11" t="s">
        <v>1376</v>
      </c>
      <c r="C361" s="11" t="s">
        <v>1377</v>
      </c>
      <c r="D361" s="11" t="s">
        <v>1378</v>
      </c>
      <c r="E361" s="7">
        <v>2012.0</v>
      </c>
      <c r="F361" s="11" t="s">
        <v>1379</v>
      </c>
      <c r="G361" s="12" t="s">
        <v>39</v>
      </c>
      <c r="H361" s="20">
        <v>52.0</v>
      </c>
      <c r="I361" s="14" t="s">
        <v>40</v>
      </c>
      <c r="J361" s="20">
        <v>0.0</v>
      </c>
      <c r="K361" s="16" t="str">
        <f t="shared" si="1"/>
        <v>One sex</v>
      </c>
      <c r="L361" s="16" t="s">
        <v>40</v>
      </c>
      <c r="M361" s="16" t="s">
        <v>40</v>
      </c>
      <c r="N361" s="16" t="s">
        <v>40</v>
      </c>
      <c r="O361" s="25"/>
      <c r="P361" s="25"/>
      <c r="Q361" s="25"/>
      <c r="R361" s="25"/>
      <c r="S361" s="25"/>
      <c r="T361" s="11" t="s">
        <v>1380</v>
      </c>
      <c r="AA361" s="20">
        <v>52.0</v>
      </c>
      <c r="AB361" s="20">
        <v>0.0</v>
      </c>
    </row>
    <row r="362">
      <c r="A362" s="7">
        <v>475.0</v>
      </c>
      <c r="B362" s="11" t="s">
        <v>1381</v>
      </c>
      <c r="C362" s="11" t="s">
        <v>1382</v>
      </c>
      <c r="D362" s="11" t="s">
        <v>1383</v>
      </c>
      <c r="E362" s="7">
        <v>2012.0</v>
      </c>
      <c r="F362" s="11" t="s">
        <v>766</v>
      </c>
      <c r="G362" s="12" t="s">
        <v>39</v>
      </c>
      <c r="H362" s="31">
        <v>24.0</v>
      </c>
      <c r="I362" s="14" t="s">
        <v>40</v>
      </c>
      <c r="J362" s="20">
        <v>0.0</v>
      </c>
      <c r="K362" s="16" t="str">
        <f t="shared" si="1"/>
        <v>One sex</v>
      </c>
      <c r="L362" s="16" t="s">
        <v>40</v>
      </c>
      <c r="M362" s="16" t="s">
        <v>40</v>
      </c>
      <c r="N362" s="16" t="s">
        <v>40</v>
      </c>
      <c r="O362" s="25"/>
      <c r="P362" s="25"/>
      <c r="Q362" s="25"/>
      <c r="R362" s="25"/>
      <c r="S362" s="25"/>
      <c r="T362" s="25"/>
      <c r="AA362" s="31">
        <v>24.0</v>
      </c>
      <c r="AB362" s="20">
        <v>0.0</v>
      </c>
    </row>
    <row r="363">
      <c r="A363" s="7">
        <v>477.0</v>
      </c>
      <c r="B363" s="11" t="s">
        <v>1384</v>
      </c>
      <c r="C363" s="11" t="s">
        <v>1385</v>
      </c>
      <c r="D363" s="11" t="s">
        <v>1386</v>
      </c>
      <c r="E363" s="7">
        <v>2012.0</v>
      </c>
      <c r="F363" s="11" t="s">
        <v>54</v>
      </c>
      <c r="G363" s="12" t="s">
        <v>40</v>
      </c>
      <c r="H363" s="20">
        <v>0.0</v>
      </c>
      <c r="I363" s="14" t="s">
        <v>39</v>
      </c>
      <c r="J363" s="20">
        <v>120.0</v>
      </c>
      <c r="K363" s="16" t="str">
        <f t="shared" si="1"/>
        <v>One sex</v>
      </c>
      <c r="L363" s="16" t="s">
        <v>40</v>
      </c>
      <c r="M363" s="16" t="s">
        <v>40</v>
      </c>
      <c r="N363" s="16" t="s">
        <v>40</v>
      </c>
      <c r="O363" s="25"/>
      <c r="P363" s="25"/>
      <c r="Q363" s="25"/>
      <c r="R363" s="25"/>
      <c r="S363" s="25"/>
      <c r="T363" s="25"/>
      <c r="AA363" s="20">
        <v>0.0</v>
      </c>
      <c r="AB363" s="20">
        <v>120.0</v>
      </c>
    </row>
    <row r="364">
      <c r="A364" s="7">
        <v>478.0</v>
      </c>
      <c r="B364" s="11" t="s">
        <v>1387</v>
      </c>
      <c r="C364" s="11" t="s">
        <v>1388</v>
      </c>
      <c r="D364" s="11" t="s">
        <v>1389</v>
      </c>
      <c r="E364" s="7">
        <v>2012.0</v>
      </c>
      <c r="F364" s="11" t="s">
        <v>140</v>
      </c>
      <c r="G364" s="12" t="s">
        <v>39</v>
      </c>
      <c r="H364" s="13"/>
      <c r="I364" s="14" t="s">
        <v>40</v>
      </c>
      <c r="J364" s="20">
        <v>0.0</v>
      </c>
      <c r="K364" s="16" t="str">
        <f t="shared" si="1"/>
        <v>One sex</v>
      </c>
      <c r="L364" s="16" t="s">
        <v>40</v>
      </c>
      <c r="M364" s="16" t="s">
        <v>40</v>
      </c>
      <c r="N364" s="16" t="s">
        <v>40</v>
      </c>
      <c r="O364" s="25"/>
      <c r="P364" s="25"/>
      <c r="Q364" s="25"/>
      <c r="R364" s="25"/>
      <c r="S364" s="25"/>
      <c r="T364" s="11" t="s">
        <v>1390</v>
      </c>
      <c r="AA364" s="13"/>
      <c r="AB364" s="20">
        <v>0.0</v>
      </c>
    </row>
    <row r="365">
      <c r="A365" s="7">
        <v>479.0</v>
      </c>
      <c r="B365" s="11" t="s">
        <v>1391</v>
      </c>
      <c r="C365" s="11" t="s">
        <v>1392</v>
      </c>
      <c r="D365" s="11" t="s">
        <v>1393</v>
      </c>
      <c r="E365" s="7">
        <v>2012.0</v>
      </c>
      <c r="F365" s="11" t="s">
        <v>84</v>
      </c>
      <c r="G365" s="12" t="s">
        <v>40</v>
      </c>
      <c r="H365" s="13"/>
      <c r="I365" s="14" t="s">
        <v>40</v>
      </c>
      <c r="J365" s="13"/>
      <c r="K365" s="16" t="str">
        <f t="shared" si="1"/>
        <v>One sex</v>
      </c>
      <c r="L365" s="16" t="s">
        <v>40</v>
      </c>
      <c r="M365" s="16" t="s">
        <v>40</v>
      </c>
      <c r="N365" s="16" t="s">
        <v>39</v>
      </c>
      <c r="O365" s="25"/>
      <c r="P365" s="25"/>
      <c r="Q365" s="25"/>
      <c r="R365" s="25"/>
      <c r="S365" s="25"/>
      <c r="T365" s="11" t="s">
        <v>1394</v>
      </c>
      <c r="AA365" s="13"/>
      <c r="AB365" s="13"/>
      <c r="AC365" s="20">
        <v>145.0</v>
      </c>
    </row>
    <row r="366">
      <c r="A366" s="7">
        <v>483.0</v>
      </c>
      <c r="B366" s="11" t="s">
        <v>1395</v>
      </c>
      <c r="C366" s="11" t="s">
        <v>1396</v>
      </c>
      <c r="D366" s="11" t="s">
        <v>1397</v>
      </c>
      <c r="E366" s="7">
        <v>2012.0</v>
      </c>
      <c r="F366" s="11" t="s">
        <v>1398</v>
      </c>
      <c r="G366" s="12" t="s">
        <v>39</v>
      </c>
      <c r="H366" s="20">
        <v>59.0</v>
      </c>
      <c r="I366" s="14" t="s">
        <v>40</v>
      </c>
      <c r="J366" s="20">
        <v>0.0</v>
      </c>
      <c r="K366" s="16" t="str">
        <f t="shared" si="1"/>
        <v>One sex</v>
      </c>
      <c r="L366" s="16" t="s">
        <v>40</v>
      </c>
      <c r="M366" s="16" t="s">
        <v>40</v>
      </c>
      <c r="N366" s="16" t="s">
        <v>40</v>
      </c>
      <c r="O366" s="25"/>
      <c r="P366" s="25"/>
      <c r="Q366" s="25"/>
      <c r="R366" s="25"/>
      <c r="S366" s="25"/>
      <c r="T366" s="25"/>
      <c r="AA366" s="20">
        <v>59.0</v>
      </c>
      <c r="AB366" s="20">
        <v>0.0</v>
      </c>
    </row>
    <row r="367">
      <c r="A367" s="7">
        <v>484.0</v>
      </c>
      <c r="B367" s="11" t="s">
        <v>1399</v>
      </c>
      <c r="C367" s="11" t="s">
        <v>1400</v>
      </c>
      <c r="D367" s="11" t="s">
        <v>1401</v>
      </c>
      <c r="E367" s="7">
        <v>2012.0</v>
      </c>
      <c r="F367" s="11" t="s">
        <v>54</v>
      </c>
      <c r="G367" s="12" t="s">
        <v>39</v>
      </c>
      <c r="H367" s="13"/>
      <c r="I367" s="14" t="s">
        <v>40</v>
      </c>
      <c r="J367" s="13"/>
      <c r="K367" s="16" t="str">
        <f t="shared" si="1"/>
        <v>One sex</v>
      </c>
      <c r="L367" s="16" t="s">
        <v>40</v>
      </c>
      <c r="M367" s="16" t="s">
        <v>40</v>
      </c>
      <c r="N367" s="16" t="s">
        <v>40</v>
      </c>
      <c r="O367" s="25"/>
      <c r="P367" s="25"/>
      <c r="Q367" s="25"/>
      <c r="R367" s="25"/>
      <c r="S367" s="25"/>
      <c r="T367" s="25"/>
      <c r="AA367" s="13"/>
      <c r="AB367" s="13"/>
      <c r="AC367" s="20">
        <v>62.0</v>
      </c>
    </row>
    <row r="368">
      <c r="A368" s="7">
        <v>485.0</v>
      </c>
      <c r="B368" s="11" t="s">
        <v>1402</v>
      </c>
      <c r="C368" s="11" t="s">
        <v>1403</v>
      </c>
      <c r="D368" s="11" t="s">
        <v>1404</v>
      </c>
      <c r="E368" s="7">
        <v>2012.0</v>
      </c>
      <c r="F368" s="11" t="s">
        <v>1405</v>
      </c>
      <c r="G368" s="12" t="s">
        <v>40</v>
      </c>
      <c r="H368" s="13"/>
      <c r="I368" s="14" t="s">
        <v>40</v>
      </c>
      <c r="J368" s="13"/>
      <c r="K368" s="16" t="str">
        <f t="shared" si="1"/>
        <v>One sex</v>
      </c>
      <c r="L368" s="16" t="s">
        <v>40</v>
      </c>
      <c r="M368" s="16" t="s">
        <v>40</v>
      </c>
      <c r="N368" s="16" t="s">
        <v>40</v>
      </c>
      <c r="O368" s="25"/>
      <c r="P368" s="25"/>
      <c r="Q368" s="25"/>
      <c r="R368" s="25"/>
      <c r="S368" s="25"/>
      <c r="T368" s="25"/>
      <c r="AA368" s="13"/>
      <c r="AB368" s="13"/>
      <c r="AC368" s="20">
        <v>12.0</v>
      </c>
    </row>
    <row r="369">
      <c r="A369" s="7">
        <v>486.0</v>
      </c>
      <c r="B369" s="11" t="s">
        <v>1406</v>
      </c>
      <c r="C369" s="11" t="s">
        <v>1407</v>
      </c>
      <c r="D369" s="11" t="s">
        <v>1408</v>
      </c>
      <c r="E369" s="7">
        <v>2012.0</v>
      </c>
      <c r="F369" s="11" t="s">
        <v>370</v>
      </c>
      <c r="G369" s="12" t="s">
        <v>39</v>
      </c>
      <c r="H369" s="20">
        <v>48.0</v>
      </c>
      <c r="I369" s="14" t="s">
        <v>40</v>
      </c>
      <c r="J369" s="20">
        <v>0.0</v>
      </c>
      <c r="K369" s="16" t="str">
        <f t="shared" si="1"/>
        <v>One sex</v>
      </c>
      <c r="L369" s="16" t="s">
        <v>40</v>
      </c>
      <c r="M369" s="16" t="s">
        <v>40</v>
      </c>
      <c r="N369" s="16" t="s">
        <v>40</v>
      </c>
      <c r="O369" s="25"/>
      <c r="P369" s="25"/>
      <c r="Q369" s="25"/>
      <c r="R369" s="25"/>
      <c r="S369" s="25"/>
      <c r="T369" s="25"/>
      <c r="AA369" s="20">
        <v>48.0</v>
      </c>
      <c r="AB369" s="20">
        <v>0.0</v>
      </c>
    </row>
    <row r="370">
      <c r="A370" s="7">
        <v>487.0</v>
      </c>
      <c r="B370" s="11" t="s">
        <v>1409</v>
      </c>
      <c r="C370" s="11" t="s">
        <v>1410</v>
      </c>
      <c r="D370" s="11" t="s">
        <v>1411</v>
      </c>
      <c r="E370" s="7">
        <v>2012.0</v>
      </c>
      <c r="F370" s="11" t="s">
        <v>1412</v>
      </c>
      <c r="G370" s="12" t="s">
        <v>40</v>
      </c>
      <c r="H370" s="20">
        <v>0.0</v>
      </c>
      <c r="I370" s="14" t="s">
        <v>39</v>
      </c>
      <c r="J370" s="20">
        <v>60.0</v>
      </c>
      <c r="K370" s="16" t="str">
        <f t="shared" si="1"/>
        <v>One sex</v>
      </c>
      <c r="L370" s="16" t="s">
        <v>40</v>
      </c>
      <c r="M370" s="16" t="s">
        <v>40</v>
      </c>
      <c r="N370" s="16" t="s">
        <v>40</v>
      </c>
      <c r="O370" s="25"/>
      <c r="P370" s="25"/>
      <c r="Q370" s="25"/>
      <c r="R370" s="25"/>
      <c r="S370" s="25"/>
      <c r="T370" s="25"/>
      <c r="AA370" s="20">
        <v>0.0</v>
      </c>
      <c r="AB370" s="20">
        <v>60.0</v>
      </c>
    </row>
    <row r="371">
      <c r="A371" s="7">
        <v>488.0</v>
      </c>
      <c r="B371" s="11" t="s">
        <v>1413</v>
      </c>
      <c r="C371" s="11" t="s">
        <v>1414</v>
      </c>
      <c r="D371" s="11" t="s">
        <v>1415</v>
      </c>
      <c r="E371" s="7">
        <v>2012.0</v>
      </c>
      <c r="F371" s="11" t="s">
        <v>1416</v>
      </c>
      <c r="G371" s="12" t="s">
        <v>39</v>
      </c>
      <c r="H371" s="20">
        <v>19.0</v>
      </c>
      <c r="I371" s="14" t="s">
        <v>40</v>
      </c>
      <c r="J371" s="20">
        <v>0.0</v>
      </c>
      <c r="K371" s="16" t="str">
        <f t="shared" si="1"/>
        <v>One sex</v>
      </c>
      <c r="L371" s="16" t="s">
        <v>40</v>
      </c>
      <c r="M371" s="16" t="s">
        <v>40</v>
      </c>
      <c r="N371" s="16" t="s">
        <v>40</v>
      </c>
      <c r="O371" s="25"/>
      <c r="P371" s="25"/>
      <c r="Q371" s="25"/>
      <c r="R371" s="25"/>
      <c r="S371" s="25"/>
      <c r="T371" s="25"/>
      <c r="AA371" s="20">
        <v>19.0</v>
      </c>
      <c r="AB371" s="20">
        <v>0.0</v>
      </c>
    </row>
    <row r="372">
      <c r="A372" s="7">
        <v>489.0</v>
      </c>
      <c r="B372" s="11" t="s">
        <v>1417</v>
      </c>
      <c r="C372" s="11" t="s">
        <v>1418</v>
      </c>
      <c r="D372" s="11" t="s">
        <v>1419</v>
      </c>
      <c r="E372" s="7">
        <v>2012.0</v>
      </c>
      <c r="F372" s="11" t="s">
        <v>335</v>
      </c>
      <c r="G372" s="12" t="s">
        <v>39</v>
      </c>
      <c r="H372" s="20">
        <v>56.0</v>
      </c>
      <c r="I372" s="14" t="s">
        <v>40</v>
      </c>
      <c r="J372" s="20">
        <v>0.0</v>
      </c>
      <c r="K372" s="16" t="str">
        <f t="shared" si="1"/>
        <v>One sex</v>
      </c>
      <c r="L372" s="16" t="s">
        <v>40</v>
      </c>
      <c r="M372" s="16" t="s">
        <v>40</v>
      </c>
      <c r="N372" s="16" t="s">
        <v>40</v>
      </c>
      <c r="O372" s="25"/>
      <c r="P372" s="25"/>
      <c r="Q372" s="25"/>
      <c r="R372" s="25"/>
      <c r="S372" s="25"/>
      <c r="T372" s="25"/>
      <c r="AA372" s="20">
        <v>56.0</v>
      </c>
      <c r="AB372" s="20">
        <v>0.0</v>
      </c>
    </row>
    <row r="373">
      <c r="A373" s="7">
        <v>491.0</v>
      </c>
      <c r="B373" s="11" t="s">
        <v>1420</v>
      </c>
      <c r="C373" s="11" t="s">
        <v>1421</v>
      </c>
      <c r="D373" s="11" t="s">
        <v>1422</v>
      </c>
      <c r="E373" s="7">
        <v>2012.0</v>
      </c>
      <c r="F373" s="11" t="s">
        <v>47</v>
      </c>
      <c r="G373" s="12" t="s">
        <v>40</v>
      </c>
      <c r="H373" s="13"/>
      <c r="I373" s="14" t="s">
        <v>40</v>
      </c>
      <c r="J373" s="13"/>
      <c r="K373" s="16" t="str">
        <f t="shared" si="1"/>
        <v>One sex</v>
      </c>
      <c r="L373" s="16" t="s">
        <v>40</v>
      </c>
      <c r="M373" s="16" t="s">
        <v>40</v>
      </c>
      <c r="N373" s="16" t="s">
        <v>39</v>
      </c>
      <c r="O373" s="25"/>
      <c r="P373" s="25"/>
      <c r="Q373" s="25"/>
      <c r="R373" s="25"/>
      <c r="S373" s="25"/>
      <c r="T373" s="11" t="s">
        <v>1423</v>
      </c>
      <c r="AA373" s="13"/>
      <c r="AB373" s="13"/>
    </row>
    <row r="374">
      <c r="A374" s="7">
        <v>494.0</v>
      </c>
      <c r="B374" s="11" t="s">
        <v>1424</v>
      </c>
      <c r="C374" s="11" t="s">
        <v>1425</v>
      </c>
      <c r="D374" s="11" t="s">
        <v>1426</v>
      </c>
      <c r="E374" s="7">
        <v>2012.0</v>
      </c>
      <c r="F374" s="11" t="s">
        <v>1427</v>
      </c>
      <c r="G374" s="12" t="s">
        <v>39</v>
      </c>
      <c r="H374" s="13"/>
      <c r="I374" s="14" t="s">
        <v>40</v>
      </c>
      <c r="J374" s="13"/>
      <c r="K374" s="16" t="str">
        <f t="shared" si="1"/>
        <v>One sex</v>
      </c>
      <c r="L374" s="16" t="s">
        <v>40</v>
      </c>
      <c r="M374" s="16" t="s">
        <v>40</v>
      </c>
      <c r="N374" s="16" t="s">
        <v>40</v>
      </c>
      <c r="O374" s="25"/>
      <c r="P374" s="25"/>
      <c r="Q374" s="25"/>
      <c r="R374" s="25"/>
      <c r="S374" s="25"/>
      <c r="T374" s="11" t="s">
        <v>1428</v>
      </c>
      <c r="AA374" s="13"/>
      <c r="AB374" s="13"/>
    </row>
    <row r="375">
      <c r="A375" s="7">
        <v>496.0</v>
      </c>
      <c r="B375" s="11" t="s">
        <v>1429</v>
      </c>
      <c r="C375" s="11" t="s">
        <v>1430</v>
      </c>
      <c r="D375" s="11" t="s">
        <v>1431</v>
      </c>
      <c r="E375" s="7">
        <v>2012.0</v>
      </c>
      <c r="F375" s="11" t="s">
        <v>84</v>
      </c>
      <c r="G375" s="12" t="s">
        <v>40</v>
      </c>
      <c r="H375" s="20">
        <v>0.0</v>
      </c>
      <c r="I375" s="14" t="s">
        <v>39</v>
      </c>
      <c r="J375" s="13"/>
      <c r="K375" s="16" t="str">
        <f t="shared" si="1"/>
        <v>One sex</v>
      </c>
      <c r="L375" s="16" t="s">
        <v>40</v>
      </c>
      <c r="M375" s="16" t="s">
        <v>40</v>
      </c>
      <c r="N375" s="16" t="s">
        <v>40</v>
      </c>
      <c r="O375" s="25"/>
      <c r="P375" s="25"/>
      <c r="Q375" s="25"/>
      <c r="R375" s="25"/>
      <c r="S375" s="25"/>
      <c r="T375" s="11" t="s">
        <v>1432</v>
      </c>
      <c r="AA375" s="20">
        <v>0.0</v>
      </c>
      <c r="AB375" s="13"/>
    </row>
    <row r="376">
      <c r="A376" s="7">
        <v>497.0</v>
      </c>
      <c r="B376" s="11" t="s">
        <v>1433</v>
      </c>
      <c r="C376" s="11" t="s">
        <v>1434</v>
      </c>
      <c r="D376" s="11" t="s">
        <v>1435</v>
      </c>
      <c r="E376" s="7">
        <v>2012.0</v>
      </c>
      <c r="F376" s="11" t="s">
        <v>47</v>
      </c>
      <c r="G376" s="12" t="s">
        <v>40</v>
      </c>
      <c r="H376" s="20">
        <v>0.0</v>
      </c>
      <c r="I376" s="14" t="s">
        <v>39</v>
      </c>
      <c r="J376" s="13"/>
      <c r="K376" s="16" t="str">
        <f t="shared" si="1"/>
        <v>One sex</v>
      </c>
      <c r="L376" s="16" t="s">
        <v>40</v>
      </c>
      <c r="M376" s="16" t="s">
        <v>40</v>
      </c>
      <c r="N376" s="16" t="s">
        <v>40</v>
      </c>
      <c r="O376" s="25"/>
      <c r="P376" s="25"/>
      <c r="Q376" s="25"/>
      <c r="R376" s="25"/>
      <c r="S376" s="25"/>
      <c r="T376" s="11" t="s">
        <v>1436</v>
      </c>
      <c r="AA376" s="20">
        <v>0.0</v>
      </c>
      <c r="AB376" s="13"/>
    </row>
    <row r="377">
      <c r="A377" s="7">
        <v>498.0</v>
      </c>
      <c r="B377" s="11" t="s">
        <v>1437</v>
      </c>
      <c r="C377" s="11" t="s">
        <v>1438</v>
      </c>
      <c r="D377" s="11" t="s">
        <v>1439</v>
      </c>
      <c r="E377" s="7">
        <v>2012.0</v>
      </c>
      <c r="F377" s="11" t="s">
        <v>590</v>
      </c>
      <c r="G377" s="12" t="s">
        <v>39</v>
      </c>
      <c r="H377" s="13"/>
      <c r="I377" s="14" t="s">
        <v>40</v>
      </c>
      <c r="J377" s="20">
        <v>0.0</v>
      </c>
      <c r="K377" s="16" t="str">
        <f t="shared" si="1"/>
        <v>One sex</v>
      </c>
      <c r="L377" s="16" t="s">
        <v>40</v>
      </c>
      <c r="M377" s="16" t="s">
        <v>40</v>
      </c>
      <c r="N377" s="16" t="s">
        <v>40</v>
      </c>
      <c r="O377" s="25"/>
      <c r="P377" s="25"/>
      <c r="Q377" s="25"/>
      <c r="R377" s="25"/>
      <c r="S377" s="25"/>
      <c r="T377" s="11" t="s">
        <v>1440</v>
      </c>
      <c r="AA377" s="13"/>
      <c r="AB377" s="20">
        <v>0.0</v>
      </c>
    </row>
    <row r="378">
      <c r="A378" s="7">
        <v>499.0</v>
      </c>
      <c r="B378" s="11" t="s">
        <v>1441</v>
      </c>
      <c r="C378" s="11" t="s">
        <v>1442</v>
      </c>
      <c r="D378" s="11" t="s">
        <v>1443</v>
      </c>
      <c r="E378" s="7">
        <v>2012.0</v>
      </c>
      <c r="F378" s="11" t="s">
        <v>1444</v>
      </c>
      <c r="G378" s="12" t="s">
        <v>40</v>
      </c>
      <c r="H378" s="13"/>
      <c r="I378" s="14" t="s">
        <v>40</v>
      </c>
      <c r="J378" s="13"/>
      <c r="K378" s="16" t="str">
        <f t="shared" si="1"/>
        <v>One sex</v>
      </c>
      <c r="L378" s="16" t="s">
        <v>40</v>
      </c>
      <c r="M378" s="16" t="s">
        <v>40</v>
      </c>
      <c r="N378" s="16" t="s">
        <v>39</v>
      </c>
      <c r="O378" s="25"/>
      <c r="P378" s="25"/>
      <c r="Q378" s="25"/>
      <c r="R378" s="25"/>
      <c r="S378" s="25"/>
      <c r="T378" s="25"/>
      <c r="AA378" s="13"/>
      <c r="AB378" s="13"/>
      <c r="AC378" s="20">
        <v>16.0</v>
      </c>
    </row>
    <row r="379">
      <c r="A379" s="7">
        <v>500.0</v>
      </c>
      <c r="B379" s="11" t="s">
        <v>1445</v>
      </c>
      <c r="C379" s="11" t="s">
        <v>1446</v>
      </c>
      <c r="D379" s="11" t="s">
        <v>1447</v>
      </c>
      <c r="E379" s="7">
        <v>2012.0</v>
      </c>
      <c r="F379" s="11" t="s">
        <v>47</v>
      </c>
      <c r="G379" s="12" t="s">
        <v>39</v>
      </c>
      <c r="H379" s="13"/>
      <c r="I379" s="14" t="s">
        <v>40</v>
      </c>
      <c r="J379" s="20">
        <v>0.0</v>
      </c>
      <c r="K379" s="16" t="str">
        <f t="shared" si="1"/>
        <v>One sex</v>
      </c>
      <c r="L379" s="16" t="s">
        <v>40</v>
      </c>
      <c r="M379" s="16" t="s">
        <v>40</v>
      </c>
      <c r="N379" s="16" t="s">
        <v>40</v>
      </c>
      <c r="O379" s="25"/>
      <c r="P379" s="25"/>
      <c r="Q379" s="25"/>
      <c r="R379" s="25"/>
      <c r="S379" s="25"/>
      <c r="T379" s="25"/>
      <c r="AA379" s="13"/>
      <c r="AB379" s="20">
        <v>0.0</v>
      </c>
    </row>
    <row r="380">
      <c r="A380" s="7">
        <v>501.0</v>
      </c>
      <c r="B380" s="11" t="s">
        <v>1448</v>
      </c>
      <c r="C380" s="11" t="s">
        <v>1449</v>
      </c>
      <c r="D380" s="11" t="s">
        <v>1450</v>
      </c>
      <c r="E380" s="7">
        <v>2012.0</v>
      </c>
      <c r="F380" s="11" t="s">
        <v>1451</v>
      </c>
      <c r="G380" s="12" t="s">
        <v>40</v>
      </c>
      <c r="H380" s="13"/>
      <c r="I380" s="14" t="s">
        <v>40</v>
      </c>
      <c r="J380" s="13"/>
      <c r="K380" s="16" t="str">
        <f t="shared" si="1"/>
        <v>One sex</v>
      </c>
      <c r="L380" s="16" t="s">
        <v>40</v>
      </c>
      <c r="M380" s="16" t="s">
        <v>40</v>
      </c>
      <c r="N380" s="16" t="s">
        <v>39</v>
      </c>
      <c r="O380" s="25"/>
      <c r="P380" s="25"/>
      <c r="Q380" s="25"/>
      <c r="R380" s="25"/>
      <c r="S380" s="25"/>
      <c r="T380" s="25"/>
      <c r="AA380" s="13"/>
      <c r="AB380" s="13"/>
      <c r="AC380" s="31">
        <v>17.0</v>
      </c>
    </row>
    <row r="381">
      <c r="A381" s="7">
        <v>502.0</v>
      </c>
      <c r="B381" s="11" t="s">
        <v>1452</v>
      </c>
      <c r="C381" s="11" t="s">
        <v>1453</v>
      </c>
      <c r="D381" s="11" t="s">
        <v>1454</v>
      </c>
      <c r="E381" s="7">
        <v>2012.0</v>
      </c>
      <c r="F381" s="11" t="s">
        <v>988</v>
      </c>
      <c r="G381" s="12" t="s">
        <v>39</v>
      </c>
      <c r="H381" s="20">
        <v>21.0</v>
      </c>
      <c r="I381" s="14" t="s">
        <v>40</v>
      </c>
      <c r="J381" s="20">
        <v>0.0</v>
      </c>
      <c r="K381" s="16" t="str">
        <f t="shared" si="1"/>
        <v>One sex</v>
      </c>
      <c r="L381" s="16" t="s">
        <v>40</v>
      </c>
      <c r="M381" s="16" t="s">
        <v>40</v>
      </c>
      <c r="N381" s="16" t="s">
        <v>40</v>
      </c>
      <c r="O381" s="25"/>
      <c r="P381" s="25"/>
      <c r="Q381" s="25"/>
      <c r="R381" s="25"/>
      <c r="S381" s="25"/>
      <c r="T381" s="25"/>
      <c r="AA381" s="20">
        <v>21.0</v>
      </c>
      <c r="AB381" s="20">
        <v>0.0</v>
      </c>
    </row>
    <row r="382">
      <c r="A382" s="7">
        <v>503.0</v>
      </c>
      <c r="B382" s="11" t="s">
        <v>1455</v>
      </c>
      <c r="C382" s="11" t="s">
        <v>1456</v>
      </c>
      <c r="D382" s="11" t="s">
        <v>1457</v>
      </c>
      <c r="E382" s="7">
        <v>2012.0</v>
      </c>
      <c r="F382" s="11" t="s">
        <v>140</v>
      </c>
      <c r="G382" s="12" t="s">
        <v>40</v>
      </c>
      <c r="H382" s="20">
        <v>0.0</v>
      </c>
      <c r="I382" s="14" t="s">
        <v>39</v>
      </c>
      <c r="J382" s="20">
        <v>32.0</v>
      </c>
      <c r="K382" s="16" t="str">
        <f t="shared" si="1"/>
        <v>One sex</v>
      </c>
      <c r="L382" s="16" t="s">
        <v>40</v>
      </c>
      <c r="M382" s="16" t="s">
        <v>40</v>
      </c>
      <c r="N382" s="16" t="s">
        <v>40</v>
      </c>
      <c r="O382" s="25"/>
      <c r="P382" s="25"/>
      <c r="Q382" s="25"/>
      <c r="R382" s="25"/>
      <c r="S382" s="25"/>
      <c r="T382" s="25"/>
      <c r="AA382" s="20">
        <v>0.0</v>
      </c>
      <c r="AB382" s="20">
        <v>32.0</v>
      </c>
    </row>
    <row r="383">
      <c r="A383" s="7">
        <v>504.0</v>
      </c>
      <c r="B383" s="11" t="s">
        <v>1458</v>
      </c>
      <c r="C383" s="11" t="s">
        <v>1459</v>
      </c>
      <c r="D383" s="11" t="s">
        <v>1460</v>
      </c>
      <c r="E383" s="7">
        <v>2012.0</v>
      </c>
      <c r="F383" s="11" t="s">
        <v>1461</v>
      </c>
      <c r="G383" s="9" t="s">
        <v>31</v>
      </c>
      <c r="H383" s="13"/>
      <c r="I383" s="9" t="s">
        <v>31</v>
      </c>
      <c r="J383" s="13"/>
      <c r="K383" s="16" t="str">
        <f t="shared" si="1"/>
        <v>XXXXXXX</v>
      </c>
      <c r="L383" s="9" t="s">
        <v>31</v>
      </c>
      <c r="M383" s="9" t="s">
        <v>31</v>
      </c>
      <c r="N383" s="9" t="s">
        <v>31</v>
      </c>
      <c r="O383" s="11"/>
      <c r="P383" s="25"/>
      <c r="Q383" s="25"/>
      <c r="R383" s="25"/>
      <c r="S383" s="25"/>
      <c r="T383" s="11" t="s">
        <v>869</v>
      </c>
      <c r="AA383" s="13"/>
      <c r="AB383" s="13"/>
    </row>
    <row r="384">
      <c r="A384" s="7">
        <v>505.0</v>
      </c>
      <c r="B384" s="11" t="s">
        <v>1462</v>
      </c>
      <c r="C384" s="11" t="s">
        <v>1463</v>
      </c>
      <c r="D384" s="11" t="s">
        <v>1464</v>
      </c>
      <c r="E384" s="7">
        <v>2012.0</v>
      </c>
      <c r="F384" s="11" t="s">
        <v>47</v>
      </c>
      <c r="G384" s="12" t="s">
        <v>39</v>
      </c>
      <c r="H384" s="20">
        <v>104.0</v>
      </c>
      <c r="I384" s="14" t="s">
        <v>40</v>
      </c>
      <c r="J384" s="20">
        <v>0.0</v>
      </c>
      <c r="K384" s="16" t="str">
        <f t="shared" si="1"/>
        <v>One sex</v>
      </c>
      <c r="L384" s="16" t="s">
        <v>40</v>
      </c>
      <c r="M384" s="16" t="s">
        <v>40</v>
      </c>
      <c r="N384" s="16" t="s">
        <v>40</v>
      </c>
      <c r="O384" s="25"/>
      <c r="P384" s="25"/>
      <c r="Q384" s="25"/>
      <c r="R384" s="25"/>
      <c r="S384" s="25"/>
      <c r="T384" s="25"/>
      <c r="AA384" s="20">
        <v>104.0</v>
      </c>
      <c r="AB384" s="20">
        <v>0.0</v>
      </c>
    </row>
    <row r="385">
      <c r="A385" s="7">
        <v>506.0</v>
      </c>
      <c r="B385" s="11" t="s">
        <v>1465</v>
      </c>
      <c r="C385" s="11" t="s">
        <v>1466</v>
      </c>
      <c r="D385" s="11" t="s">
        <v>1467</v>
      </c>
      <c r="E385" s="7">
        <v>2012.0</v>
      </c>
      <c r="F385" s="11" t="s">
        <v>47</v>
      </c>
      <c r="G385" s="12" t="s">
        <v>39</v>
      </c>
      <c r="H385" s="31">
        <v>15.0</v>
      </c>
      <c r="I385" s="14" t="s">
        <v>40</v>
      </c>
      <c r="J385" s="20">
        <v>0.0</v>
      </c>
      <c r="K385" s="16" t="str">
        <f t="shared" si="1"/>
        <v>One sex</v>
      </c>
      <c r="L385" s="16" t="s">
        <v>40</v>
      </c>
      <c r="M385" s="16" t="s">
        <v>40</v>
      </c>
      <c r="N385" s="16" t="s">
        <v>40</v>
      </c>
      <c r="O385" s="25"/>
      <c r="P385" s="25"/>
      <c r="Q385" s="25"/>
      <c r="R385" s="25"/>
      <c r="S385" s="25"/>
      <c r="T385" s="25"/>
      <c r="AA385" s="31">
        <v>15.0</v>
      </c>
      <c r="AB385" s="20">
        <v>0.0</v>
      </c>
    </row>
    <row r="386">
      <c r="A386" s="7">
        <v>507.0</v>
      </c>
      <c r="B386" s="11" t="s">
        <v>1468</v>
      </c>
      <c r="C386" s="11" t="s">
        <v>1469</v>
      </c>
      <c r="D386" s="11" t="s">
        <v>1470</v>
      </c>
      <c r="E386" s="7">
        <v>2012.0</v>
      </c>
      <c r="F386" s="11" t="s">
        <v>47</v>
      </c>
      <c r="G386" s="12" t="s">
        <v>39</v>
      </c>
      <c r="H386" s="13"/>
      <c r="I386" s="14" t="s">
        <v>40</v>
      </c>
      <c r="J386" s="13"/>
      <c r="K386" s="16" t="str">
        <f t="shared" si="1"/>
        <v>One sex</v>
      </c>
      <c r="L386" s="16" t="s">
        <v>40</v>
      </c>
      <c r="M386" s="16" t="s">
        <v>40</v>
      </c>
      <c r="N386" s="16" t="s">
        <v>40</v>
      </c>
      <c r="O386" s="25"/>
      <c r="P386" s="25"/>
      <c r="Q386" s="25"/>
      <c r="R386" s="25"/>
      <c r="S386" s="25"/>
      <c r="T386" s="25"/>
      <c r="AA386" s="13"/>
      <c r="AB386" s="13"/>
    </row>
    <row r="387">
      <c r="A387" s="7">
        <v>508.0</v>
      </c>
      <c r="B387" s="11" t="s">
        <v>1471</v>
      </c>
      <c r="C387" s="11" t="s">
        <v>1472</v>
      </c>
      <c r="D387" s="11" t="s">
        <v>1473</v>
      </c>
      <c r="E387" s="7">
        <v>2012.0</v>
      </c>
      <c r="F387" s="11" t="s">
        <v>84</v>
      </c>
      <c r="G387" s="12" t="s">
        <v>40</v>
      </c>
      <c r="H387" s="13"/>
      <c r="I387" s="14" t="s">
        <v>40</v>
      </c>
      <c r="J387" s="13"/>
      <c r="K387" s="16" t="str">
        <f t="shared" si="1"/>
        <v>One sex</v>
      </c>
      <c r="L387" s="16" t="s">
        <v>40</v>
      </c>
      <c r="M387" s="16" t="s">
        <v>40</v>
      </c>
      <c r="N387" s="16" t="s">
        <v>39</v>
      </c>
      <c r="O387" s="25"/>
      <c r="P387" s="25"/>
      <c r="Q387" s="25"/>
      <c r="R387" s="25"/>
      <c r="S387" s="25"/>
      <c r="T387" s="25"/>
      <c r="AA387" s="13"/>
      <c r="AB387" s="13"/>
    </row>
    <row r="388">
      <c r="A388" s="7">
        <v>510.0</v>
      </c>
      <c r="B388" s="11" t="s">
        <v>1474</v>
      </c>
      <c r="C388" s="11" t="s">
        <v>1475</v>
      </c>
      <c r="D388" s="11" t="s">
        <v>1476</v>
      </c>
      <c r="E388" s="7">
        <v>2012.0</v>
      </c>
      <c r="F388" s="11" t="s">
        <v>1477</v>
      </c>
      <c r="G388" s="12" t="s">
        <v>40</v>
      </c>
      <c r="H388" s="13"/>
      <c r="I388" s="14" t="s">
        <v>39</v>
      </c>
      <c r="J388" s="13"/>
      <c r="K388" s="16" t="str">
        <f t="shared" si="1"/>
        <v>One sex</v>
      </c>
      <c r="L388" s="16" t="s">
        <v>40</v>
      </c>
      <c r="M388" s="16" t="s">
        <v>40</v>
      </c>
      <c r="N388" s="16" t="s">
        <v>40</v>
      </c>
      <c r="O388" s="25"/>
      <c r="P388" s="25"/>
      <c r="Q388" s="25"/>
      <c r="R388" s="25"/>
      <c r="S388" s="25"/>
      <c r="T388" s="11" t="s">
        <v>1478</v>
      </c>
      <c r="AA388" s="13"/>
      <c r="AB388" s="13"/>
      <c r="AC388" s="20">
        <v>18.0</v>
      </c>
    </row>
    <row r="389">
      <c r="A389" s="7">
        <v>511.0</v>
      </c>
      <c r="B389" s="11" t="s">
        <v>1479</v>
      </c>
      <c r="C389" s="11" t="s">
        <v>1480</v>
      </c>
      <c r="D389" s="11" t="s">
        <v>1481</v>
      </c>
      <c r="E389" s="7">
        <v>2012.0</v>
      </c>
      <c r="F389" s="11" t="s">
        <v>84</v>
      </c>
      <c r="G389" s="12" t="s">
        <v>39</v>
      </c>
      <c r="H389" s="20">
        <v>16.0</v>
      </c>
      <c r="I389" s="14" t="s">
        <v>40</v>
      </c>
      <c r="J389" s="20">
        <v>0.0</v>
      </c>
      <c r="K389" s="16" t="str">
        <f t="shared" si="1"/>
        <v>One sex</v>
      </c>
      <c r="L389" s="16" t="s">
        <v>40</v>
      </c>
      <c r="M389" s="16" t="s">
        <v>40</v>
      </c>
      <c r="N389" s="16" t="s">
        <v>40</v>
      </c>
      <c r="O389" s="25"/>
      <c r="P389" s="25"/>
      <c r="Q389" s="25"/>
      <c r="R389" s="25"/>
      <c r="S389" s="25"/>
      <c r="T389" s="11" t="s">
        <v>1482</v>
      </c>
      <c r="AA389" s="20">
        <v>16.0</v>
      </c>
      <c r="AB389" s="20">
        <v>0.0</v>
      </c>
    </row>
    <row r="390">
      <c r="A390" s="7">
        <v>512.0</v>
      </c>
      <c r="B390" s="11" t="s">
        <v>1483</v>
      </c>
      <c r="C390" s="11" t="s">
        <v>1484</v>
      </c>
      <c r="D390" s="11" t="s">
        <v>1485</v>
      </c>
      <c r="E390" s="7">
        <v>2012.0</v>
      </c>
      <c r="F390" s="11" t="s">
        <v>84</v>
      </c>
      <c r="G390" s="12" t="s">
        <v>39</v>
      </c>
      <c r="H390" s="13"/>
      <c r="I390" s="14" t="s">
        <v>40</v>
      </c>
      <c r="J390" s="13"/>
      <c r="K390" s="16" t="str">
        <f t="shared" si="1"/>
        <v>One sex</v>
      </c>
      <c r="L390" s="16" t="s">
        <v>40</v>
      </c>
      <c r="M390" s="16" t="s">
        <v>40</v>
      </c>
      <c r="N390" s="16" t="s">
        <v>40</v>
      </c>
      <c r="O390" s="25"/>
      <c r="P390" s="25"/>
      <c r="Q390" s="25"/>
      <c r="R390" s="25"/>
      <c r="S390" s="25"/>
      <c r="T390" s="11" t="s">
        <v>1486</v>
      </c>
      <c r="AA390" s="13"/>
      <c r="AB390" s="13"/>
    </row>
    <row r="391">
      <c r="A391" s="7">
        <v>513.0</v>
      </c>
      <c r="B391" s="11" t="s">
        <v>1487</v>
      </c>
      <c r="C391" s="11" t="s">
        <v>1488</v>
      </c>
      <c r="D391" s="11" t="s">
        <v>1489</v>
      </c>
      <c r="E391" s="7">
        <v>2012.0</v>
      </c>
      <c r="F391" s="11" t="s">
        <v>84</v>
      </c>
      <c r="G391" s="12" t="s">
        <v>40</v>
      </c>
      <c r="H391" s="20">
        <v>66.0</v>
      </c>
      <c r="I391" s="14" t="s">
        <v>40</v>
      </c>
      <c r="J391" s="20">
        <v>70.0</v>
      </c>
      <c r="K391" s="16" t="str">
        <f t="shared" si="1"/>
        <v>XXXXXXX</v>
      </c>
      <c r="L391" s="16" t="s">
        <v>40</v>
      </c>
      <c r="M391" s="16" t="s">
        <v>39</v>
      </c>
      <c r="N391" s="16" t="s">
        <v>40</v>
      </c>
      <c r="O391" s="11"/>
      <c r="P391" s="25"/>
      <c r="Q391" s="25"/>
      <c r="R391" s="25"/>
      <c r="S391" s="25"/>
      <c r="T391" s="11" t="s">
        <v>1490</v>
      </c>
      <c r="AA391" s="20">
        <v>66.0</v>
      </c>
      <c r="AB391" s="20">
        <v>70.0</v>
      </c>
    </row>
    <row r="392">
      <c r="A392" s="7">
        <v>514.0</v>
      </c>
      <c r="B392" s="11" t="s">
        <v>1491</v>
      </c>
      <c r="C392" s="11" t="s">
        <v>1492</v>
      </c>
      <c r="D392" s="11" t="s">
        <v>1493</v>
      </c>
      <c r="E392" s="7">
        <v>2012.0</v>
      </c>
      <c r="F392" s="11" t="s">
        <v>1494</v>
      </c>
      <c r="G392" s="12" t="s">
        <v>40</v>
      </c>
      <c r="H392" s="13"/>
      <c r="I392" s="14" t="s">
        <v>40</v>
      </c>
      <c r="J392" s="13"/>
      <c r="K392" s="16" t="str">
        <f t="shared" si="1"/>
        <v>One sex</v>
      </c>
      <c r="L392" s="16" t="s">
        <v>40</v>
      </c>
      <c r="M392" s="16" t="s">
        <v>40</v>
      </c>
      <c r="N392" s="16" t="s">
        <v>39</v>
      </c>
      <c r="O392" s="25"/>
      <c r="P392" s="25"/>
      <c r="Q392" s="25"/>
      <c r="R392" s="25"/>
      <c r="S392" s="25"/>
      <c r="T392" s="11" t="s">
        <v>1495</v>
      </c>
      <c r="AA392" s="13"/>
      <c r="AB392" s="13"/>
      <c r="AC392" s="20">
        <v>92.0</v>
      </c>
    </row>
    <row r="393">
      <c r="A393" s="7">
        <v>515.0</v>
      </c>
      <c r="B393" s="11" t="s">
        <v>1496</v>
      </c>
      <c r="C393" s="11" t="s">
        <v>1497</v>
      </c>
      <c r="D393" s="11" t="s">
        <v>1498</v>
      </c>
      <c r="E393" s="7">
        <v>2012.0</v>
      </c>
      <c r="F393" s="11" t="s">
        <v>1053</v>
      </c>
      <c r="G393" s="12" t="s">
        <v>40</v>
      </c>
      <c r="H393" s="20">
        <v>0.0</v>
      </c>
      <c r="I393" s="14" t="s">
        <v>39</v>
      </c>
      <c r="J393" s="13"/>
      <c r="K393" s="16" t="str">
        <f t="shared" si="1"/>
        <v>One sex</v>
      </c>
      <c r="L393" s="16" t="s">
        <v>40</v>
      </c>
      <c r="M393" s="16" t="s">
        <v>40</v>
      </c>
      <c r="N393" s="16" t="s">
        <v>40</v>
      </c>
      <c r="O393" s="25"/>
      <c r="P393" s="25"/>
      <c r="Q393" s="25"/>
      <c r="R393" s="25"/>
      <c r="S393" s="25"/>
      <c r="T393" s="11" t="s">
        <v>1499</v>
      </c>
      <c r="AA393" s="20">
        <v>0.0</v>
      </c>
      <c r="AB393" s="13"/>
    </row>
    <row r="394">
      <c r="A394" s="7">
        <v>517.0</v>
      </c>
      <c r="B394" s="11" t="s">
        <v>1500</v>
      </c>
      <c r="C394" s="11" t="s">
        <v>1501</v>
      </c>
      <c r="D394" s="11" t="s">
        <v>1502</v>
      </c>
      <c r="E394" s="7">
        <v>2012.0</v>
      </c>
      <c r="F394" s="11" t="s">
        <v>73</v>
      </c>
      <c r="G394" s="12" t="s">
        <v>40</v>
      </c>
      <c r="H394" s="20">
        <v>0.0</v>
      </c>
      <c r="I394" s="14" t="s">
        <v>39</v>
      </c>
      <c r="J394" s="13"/>
      <c r="K394" s="16" t="str">
        <f t="shared" si="1"/>
        <v>One sex</v>
      </c>
      <c r="L394" s="16" t="s">
        <v>40</v>
      </c>
      <c r="M394" s="16" t="s">
        <v>40</v>
      </c>
      <c r="N394" s="16" t="s">
        <v>40</v>
      </c>
      <c r="O394" s="25"/>
      <c r="P394" s="25"/>
      <c r="Q394" s="25"/>
      <c r="R394" s="25"/>
      <c r="S394" s="25"/>
      <c r="T394" s="25"/>
      <c r="AA394" s="20">
        <v>0.0</v>
      </c>
      <c r="AB394" s="13"/>
    </row>
    <row r="395">
      <c r="A395" s="7">
        <v>518.0</v>
      </c>
      <c r="B395" s="11" t="s">
        <v>1503</v>
      </c>
      <c r="C395" s="11" t="s">
        <v>1504</v>
      </c>
      <c r="D395" s="11" t="s">
        <v>1505</v>
      </c>
      <c r="E395" s="7">
        <v>2012.0</v>
      </c>
      <c r="F395" s="11" t="s">
        <v>1506</v>
      </c>
      <c r="G395" s="12" t="s">
        <v>40</v>
      </c>
      <c r="H395" s="13"/>
      <c r="I395" s="14" t="s">
        <v>40</v>
      </c>
      <c r="J395" s="13"/>
      <c r="K395" s="16" t="str">
        <f t="shared" si="1"/>
        <v>One sex</v>
      </c>
      <c r="L395" s="16" t="s">
        <v>40</v>
      </c>
      <c r="M395" s="16" t="s">
        <v>40</v>
      </c>
      <c r="N395" s="16" t="s">
        <v>39</v>
      </c>
      <c r="O395" s="25"/>
      <c r="P395" s="25"/>
      <c r="Q395" s="25"/>
      <c r="R395" s="25"/>
      <c r="S395" s="25"/>
      <c r="T395" s="11" t="s">
        <v>1507</v>
      </c>
      <c r="AA395" s="13"/>
      <c r="AB395" s="13"/>
    </row>
    <row r="396">
      <c r="A396" s="7">
        <v>520.0</v>
      </c>
      <c r="B396" s="11" t="s">
        <v>1508</v>
      </c>
      <c r="C396" s="11" t="s">
        <v>1509</v>
      </c>
      <c r="D396" s="11" t="s">
        <v>1510</v>
      </c>
      <c r="E396" s="7">
        <v>2012.0</v>
      </c>
      <c r="F396" s="11" t="s">
        <v>201</v>
      </c>
      <c r="G396" s="12" t="s">
        <v>39</v>
      </c>
      <c r="H396" s="13"/>
      <c r="I396" s="14" t="s">
        <v>40</v>
      </c>
      <c r="J396" s="20">
        <v>0.0</v>
      </c>
      <c r="K396" s="16" t="str">
        <f t="shared" si="1"/>
        <v>One sex</v>
      </c>
      <c r="L396" s="16" t="s">
        <v>40</v>
      </c>
      <c r="M396" s="16" t="s">
        <v>40</v>
      </c>
      <c r="N396" s="16" t="s">
        <v>40</v>
      </c>
      <c r="O396" s="25"/>
      <c r="P396" s="25"/>
      <c r="Q396" s="25"/>
      <c r="R396" s="25"/>
      <c r="S396" s="25"/>
      <c r="T396" s="11" t="s">
        <v>1511</v>
      </c>
      <c r="AA396" s="13"/>
      <c r="AB396" s="20">
        <v>0.0</v>
      </c>
    </row>
    <row r="397">
      <c r="A397" s="7">
        <v>521.0</v>
      </c>
      <c r="B397" s="11" t="s">
        <v>1512</v>
      </c>
      <c r="C397" s="11" t="s">
        <v>1513</v>
      </c>
      <c r="D397" s="11" t="s">
        <v>1514</v>
      </c>
      <c r="E397" s="7">
        <v>2012.0</v>
      </c>
      <c r="F397" s="11" t="s">
        <v>84</v>
      </c>
      <c r="G397" s="12" t="s">
        <v>40</v>
      </c>
      <c r="H397" s="20">
        <v>0.0</v>
      </c>
      <c r="I397" s="14" t="s">
        <v>39</v>
      </c>
      <c r="J397" s="31">
        <v>60.0</v>
      </c>
      <c r="K397" s="16" t="str">
        <f t="shared" si="1"/>
        <v>One sex</v>
      </c>
      <c r="L397" s="16" t="s">
        <v>40</v>
      </c>
      <c r="M397" s="16" t="s">
        <v>40</v>
      </c>
      <c r="N397" s="16" t="s">
        <v>40</v>
      </c>
      <c r="O397" s="25"/>
      <c r="P397" s="25"/>
      <c r="Q397" s="25"/>
      <c r="R397" s="25"/>
      <c r="S397" s="25"/>
      <c r="T397" s="11" t="s">
        <v>1515</v>
      </c>
      <c r="AA397" s="20">
        <v>0.0</v>
      </c>
      <c r="AB397" s="31">
        <v>60.0</v>
      </c>
    </row>
    <row r="398">
      <c r="A398" s="7">
        <v>522.0</v>
      </c>
      <c r="B398" s="11" t="s">
        <v>1516</v>
      </c>
      <c r="C398" s="11" t="s">
        <v>1517</v>
      </c>
      <c r="D398" s="11" t="s">
        <v>1518</v>
      </c>
      <c r="E398" s="7">
        <v>2012.0</v>
      </c>
      <c r="F398" s="11" t="s">
        <v>424</v>
      </c>
      <c r="G398" s="12" t="s">
        <v>39</v>
      </c>
      <c r="H398" s="13"/>
      <c r="I398" s="14" t="s">
        <v>40</v>
      </c>
      <c r="J398" s="20">
        <v>0.0</v>
      </c>
      <c r="K398" s="16" t="str">
        <f t="shared" si="1"/>
        <v>One sex</v>
      </c>
      <c r="L398" s="16" t="s">
        <v>40</v>
      </c>
      <c r="M398" s="16" t="s">
        <v>40</v>
      </c>
      <c r="N398" s="16" t="s">
        <v>40</v>
      </c>
      <c r="O398" s="25"/>
      <c r="P398" s="25"/>
      <c r="Q398" s="25"/>
      <c r="R398" s="25"/>
      <c r="S398" s="25"/>
      <c r="T398" s="11" t="s">
        <v>303</v>
      </c>
      <c r="AA398" s="13"/>
      <c r="AB398" s="20">
        <v>0.0</v>
      </c>
    </row>
    <row r="399">
      <c r="A399" s="7">
        <v>523.0</v>
      </c>
      <c r="B399" s="11" t="s">
        <v>1519</v>
      </c>
      <c r="C399" s="11" t="s">
        <v>1520</v>
      </c>
      <c r="D399" s="11" t="s">
        <v>1521</v>
      </c>
      <c r="E399" s="7">
        <v>2012.0</v>
      </c>
      <c r="F399" s="11" t="s">
        <v>1344</v>
      </c>
      <c r="G399" s="12" t="s">
        <v>39</v>
      </c>
      <c r="H399" s="20">
        <v>240.0</v>
      </c>
      <c r="I399" s="14" t="s">
        <v>40</v>
      </c>
      <c r="J399" s="20">
        <v>0.0</v>
      </c>
      <c r="K399" s="16" t="str">
        <f t="shared" si="1"/>
        <v>One sex</v>
      </c>
      <c r="L399" s="16" t="s">
        <v>40</v>
      </c>
      <c r="M399" s="16" t="s">
        <v>40</v>
      </c>
      <c r="N399" s="16" t="s">
        <v>40</v>
      </c>
      <c r="O399" s="25"/>
      <c r="P399" s="25"/>
      <c r="Q399" s="25"/>
      <c r="R399" s="25"/>
      <c r="S399" s="25"/>
      <c r="T399" s="11" t="s">
        <v>1522</v>
      </c>
      <c r="AA399" s="20">
        <v>240.0</v>
      </c>
      <c r="AB399" s="20">
        <v>0.0</v>
      </c>
    </row>
    <row r="400">
      <c r="A400" s="7">
        <v>525.0</v>
      </c>
      <c r="B400" s="11" t="s">
        <v>1523</v>
      </c>
      <c r="C400" s="11" t="s">
        <v>1524</v>
      </c>
      <c r="D400" s="11" t="s">
        <v>1525</v>
      </c>
      <c r="E400" s="7">
        <v>2012.0</v>
      </c>
      <c r="F400" s="11" t="s">
        <v>742</v>
      </c>
      <c r="G400" s="12" t="s">
        <v>39</v>
      </c>
      <c r="H400" s="20">
        <v>31.0</v>
      </c>
      <c r="I400" s="14" t="s">
        <v>40</v>
      </c>
      <c r="J400" s="20">
        <v>0.0</v>
      </c>
      <c r="K400" s="16" t="str">
        <f t="shared" si="1"/>
        <v>One sex</v>
      </c>
      <c r="L400" s="16" t="s">
        <v>40</v>
      </c>
      <c r="M400" s="16" t="s">
        <v>40</v>
      </c>
      <c r="N400" s="16" t="s">
        <v>40</v>
      </c>
      <c r="O400" s="25"/>
      <c r="P400" s="25"/>
      <c r="Q400" s="25"/>
      <c r="R400" s="25"/>
      <c r="S400" s="25"/>
      <c r="T400" s="25"/>
      <c r="AA400" s="20">
        <v>31.0</v>
      </c>
      <c r="AB400" s="20">
        <v>0.0</v>
      </c>
    </row>
    <row r="401">
      <c r="A401" s="7">
        <v>526.0</v>
      </c>
      <c r="B401" s="11" t="s">
        <v>1526</v>
      </c>
      <c r="C401" s="11" t="s">
        <v>1527</v>
      </c>
      <c r="D401" s="11" t="s">
        <v>1528</v>
      </c>
      <c r="E401" s="7">
        <v>2012.0</v>
      </c>
      <c r="F401" s="11" t="s">
        <v>84</v>
      </c>
      <c r="G401" s="12" t="s">
        <v>40</v>
      </c>
      <c r="H401" s="20">
        <v>30.0</v>
      </c>
      <c r="I401" s="14" t="s">
        <v>39</v>
      </c>
      <c r="J401" s="20">
        <v>0.0</v>
      </c>
      <c r="K401" s="16" t="str">
        <f t="shared" si="1"/>
        <v>One sex</v>
      </c>
      <c r="L401" s="16" t="s">
        <v>40</v>
      </c>
      <c r="M401" s="16" t="s">
        <v>40</v>
      </c>
      <c r="N401" s="16" t="s">
        <v>40</v>
      </c>
      <c r="O401" s="25"/>
      <c r="P401" s="25"/>
      <c r="Q401" s="25"/>
      <c r="R401" s="25"/>
      <c r="S401" s="25"/>
      <c r="T401" s="25"/>
      <c r="AA401" s="20">
        <v>30.0</v>
      </c>
      <c r="AB401" s="20">
        <v>0.0</v>
      </c>
    </row>
    <row r="402">
      <c r="A402" s="7">
        <v>527.0</v>
      </c>
      <c r="B402" s="11" t="s">
        <v>1529</v>
      </c>
      <c r="C402" s="11" t="s">
        <v>1530</v>
      </c>
      <c r="D402" s="11" t="s">
        <v>1531</v>
      </c>
      <c r="E402" s="7">
        <v>2012.0</v>
      </c>
      <c r="F402" s="11" t="s">
        <v>310</v>
      </c>
      <c r="G402" s="12" t="s">
        <v>39</v>
      </c>
      <c r="H402" s="20">
        <v>24.0</v>
      </c>
      <c r="I402" s="14" t="s">
        <v>40</v>
      </c>
      <c r="J402" s="20">
        <v>0.0</v>
      </c>
      <c r="K402" s="16" t="str">
        <f t="shared" si="1"/>
        <v>One sex</v>
      </c>
      <c r="L402" s="16" t="s">
        <v>40</v>
      </c>
      <c r="M402" s="16" t="s">
        <v>40</v>
      </c>
      <c r="N402" s="16" t="s">
        <v>40</v>
      </c>
      <c r="O402" s="25"/>
      <c r="P402" s="25"/>
      <c r="Q402" s="25"/>
      <c r="R402" s="25"/>
      <c r="S402" s="25"/>
      <c r="T402" s="25"/>
      <c r="AA402" s="20">
        <v>24.0</v>
      </c>
      <c r="AB402" s="20">
        <v>0.0</v>
      </c>
    </row>
    <row r="403">
      <c r="A403" s="7">
        <v>528.0</v>
      </c>
      <c r="B403" s="11" t="s">
        <v>1532</v>
      </c>
      <c r="C403" s="11" t="s">
        <v>1533</v>
      </c>
      <c r="D403" s="11" t="s">
        <v>1534</v>
      </c>
      <c r="E403" s="7">
        <v>2011.0</v>
      </c>
      <c r="F403" s="11" t="s">
        <v>1535</v>
      </c>
      <c r="G403" s="12" t="s">
        <v>39</v>
      </c>
      <c r="H403" s="13"/>
      <c r="I403" s="14" t="s">
        <v>40</v>
      </c>
      <c r="J403" s="20">
        <v>0.0</v>
      </c>
      <c r="K403" s="16" t="str">
        <f t="shared" si="1"/>
        <v>One sex</v>
      </c>
      <c r="L403" s="16" t="s">
        <v>40</v>
      </c>
      <c r="M403" s="16" t="s">
        <v>40</v>
      </c>
      <c r="N403" s="16" t="s">
        <v>40</v>
      </c>
      <c r="O403" s="25"/>
      <c r="P403" s="25"/>
      <c r="Q403" s="25"/>
      <c r="R403" s="25"/>
      <c r="S403" s="25"/>
      <c r="T403" s="11" t="s">
        <v>1536</v>
      </c>
      <c r="AA403" s="13"/>
      <c r="AB403" s="20">
        <v>0.0</v>
      </c>
    </row>
    <row r="404">
      <c r="A404" s="7">
        <v>529.0</v>
      </c>
      <c r="B404" s="11" t="s">
        <v>1537</v>
      </c>
      <c r="C404" s="11" t="s">
        <v>1538</v>
      </c>
      <c r="D404" s="11" t="s">
        <v>1539</v>
      </c>
      <c r="E404" s="7">
        <v>2011.0</v>
      </c>
      <c r="F404" s="11" t="s">
        <v>1540</v>
      </c>
      <c r="G404" s="12" t="s">
        <v>39</v>
      </c>
      <c r="H404" s="20">
        <v>66.0</v>
      </c>
      <c r="I404" s="14" t="s">
        <v>40</v>
      </c>
      <c r="J404" s="20">
        <v>0.0</v>
      </c>
      <c r="K404" s="16" t="str">
        <f t="shared" si="1"/>
        <v>One sex</v>
      </c>
      <c r="L404" s="16" t="s">
        <v>40</v>
      </c>
      <c r="M404" s="16" t="s">
        <v>40</v>
      </c>
      <c r="N404" s="16" t="s">
        <v>40</v>
      </c>
      <c r="O404" s="25"/>
      <c r="P404" s="25"/>
      <c r="Q404" s="25"/>
      <c r="R404" s="25"/>
      <c r="S404" s="25"/>
      <c r="T404" s="25"/>
      <c r="AA404" s="20">
        <v>66.0</v>
      </c>
      <c r="AB404" s="20">
        <v>0.0</v>
      </c>
    </row>
    <row r="405">
      <c r="A405" s="7">
        <v>531.0</v>
      </c>
      <c r="B405" s="11" t="s">
        <v>1541</v>
      </c>
      <c r="C405" s="11" t="s">
        <v>1542</v>
      </c>
      <c r="D405" s="11" t="s">
        <v>1543</v>
      </c>
      <c r="E405" s="7">
        <v>2011.0</v>
      </c>
      <c r="F405" s="11" t="s">
        <v>1544</v>
      </c>
      <c r="G405" s="12" t="s">
        <v>40</v>
      </c>
      <c r="H405" s="20">
        <v>0.0</v>
      </c>
      <c r="I405" s="14" t="s">
        <v>39</v>
      </c>
      <c r="J405" s="13"/>
      <c r="K405" s="16" t="str">
        <f t="shared" si="1"/>
        <v>One sex</v>
      </c>
      <c r="L405" s="16" t="s">
        <v>40</v>
      </c>
      <c r="M405" s="16" t="s">
        <v>40</v>
      </c>
      <c r="N405" s="16" t="s">
        <v>40</v>
      </c>
      <c r="O405" s="25"/>
      <c r="P405" s="25"/>
      <c r="Q405" s="25"/>
      <c r="R405" s="25"/>
      <c r="S405" s="25"/>
      <c r="T405" s="11" t="s">
        <v>1545</v>
      </c>
      <c r="AA405" s="20">
        <v>0.0</v>
      </c>
      <c r="AB405" s="13"/>
    </row>
    <row r="406">
      <c r="A406" s="7">
        <v>532.0</v>
      </c>
      <c r="B406" s="11" t="s">
        <v>1546</v>
      </c>
      <c r="C406" s="11" t="s">
        <v>1547</v>
      </c>
      <c r="D406" s="11" t="s">
        <v>1548</v>
      </c>
      <c r="E406" s="7">
        <v>2011.0</v>
      </c>
      <c r="F406" s="11" t="s">
        <v>1549</v>
      </c>
      <c r="G406" s="12" t="s">
        <v>40</v>
      </c>
      <c r="H406" s="20">
        <v>27.0</v>
      </c>
      <c r="I406" s="14" t="s">
        <v>40</v>
      </c>
      <c r="J406" s="20">
        <v>21.0</v>
      </c>
      <c r="K406" s="16" t="str">
        <f t="shared" si="1"/>
        <v>XXXXXXX</v>
      </c>
      <c r="L406" s="16" t="s">
        <v>40</v>
      </c>
      <c r="M406" s="16" t="s">
        <v>39</v>
      </c>
      <c r="N406" s="16" t="s">
        <v>40</v>
      </c>
      <c r="O406" s="11"/>
      <c r="P406" s="25"/>
      <c r="Q406" s="25"/>
      <c r="R406" s="25"/>
      <c r="S406" s="25"/>
      <c r="T406" s="11" t="s">
        <v>604</v>
      </c>
      <c r="AA406" s="20">
        <v>27.0</v>
      </c>
      <c r="AB406" s="20">
        <v>21.0</v>
      </c>
    </row>
    <row r="407">
      <c r="A407" s="7">
        <v>535.0</v>
      </c>
      <c r="B407" s="11" t="s">
        <v>1550</v>
      </c>
      <c r="C407" s="11" t="s">
        <v>1551</v>
      </c>
      <c r="D407" s="11" t="s">
        <v>1552</v>
      </c>
      <c r="E407" s="7">
        <v>2011.0</v>
      </c>
      <c r="F407" s="11" t="s">
        <v>335</v>
      </c>
      <c r="G407" s="12" t="s">
        <v>40</v>
      </c>
      <c r="H407" s="13"/>
      <c r="I407" s="14" t="s">
        <v>40</v>
      </c>
      <c r="J407" s="13"/>
      <c r="K407" s="16" t="str">
        <f t="shared" si="1"/>
        <v>One sex</v>
      </c>
      <c r="L407" s="16" t="s">
        <v>40</v>
      </c>
      <c r="M407" s="16" t="s">
        <v>40</v>
      </c>
      <c r="N407" s="16" t="s">
        <v>39</v>
      </c>
      <c r="O407" s="25"/>
      <c r="P407" s="25"/>
      <c r="Q407" s="25"/>
      <c r="R407" s="25"/>
      <c r="S407" s="25"/>
      <c r="T407" s="11" t="s">
        <v>1553</v>
      </c>
      <c r="AA407" s="13"/>
      <c r="AB407" s="13"/>
    </row>
    <row r="408">
      <c r="A408" s="7">
        <v>536.0</v>
      </c>
      <c r="B408" s="11" t="s">
        <v>1554</v>
      </c>
      <c r="C408" s="11" t="s">
        <v>1555</v>
      </c>
      <c r="D408" s="11" t="s">
        <v>1556</v>
      </c>
      <c r="E408" s="7">
        <v>2011.0</v>
      </c>
      <c r="F408" s="11" t="s">
        <v>534</v>
      </c>
      <c r="G408" s="12" t="s">
        <v>39</v>
      </c>
      <c r="H408" s="20">
        <v>12.0</v>
      </c>
      <c r="I408" s="14" t="s">
        <v>40</v>
      </c>
      <c r="J408" s="20">
        <v>0.0</v>
      </c>
      <c r="K408" s="16" t="str">
        <f t="shared" si="1"/>
        <v>One sex</v>
      </c>
      <c r="L408" s="16" t="s">
        <v>40</v>
      </c>
      <c r="M408" s="16" t="s">
        <v>40</v>
      </c>
      <c r="N408" s="16" t="s">
        <v>40</v>
      </c>
      <c r="O408" s="25"/>
      <c r="P408" s="25"/>
      <c r="Q408" s="25"/>
      <c r="R408" s="25"/>
      <c r="S408" s="25"/>
      <c r="T408" s="25"/>
      <c r="AA408" s="20">
        <v>12.0</v>
      </c>
      <c r="AB408" s="20">
        <v>0.0</v>
      </c>
    </row>
    <row r="409">
      <c r="A409" s="7">
        <v>537.0</v>
      </c>
      <c r="B409" s="11" t="s">
        <v>1557</v>
      </c>
      <c r="C409" s="11" t="s">
        <v>1558</v>
      </c>
      <c r="D409" s="11" t="s">
        <v>1559</v>
      </c>
      <c r="E409" s="7">
        <v>2011.0</v>
      </c>
      <c r="F409" s="11" t="s">
        <v>443</v>
      </c>
      <c r="G409" s="12" t="s">
        <v>39</v>
      </c>
      <c r="H409" s="13"/>
      <c r="I409" s="14" t="s">
        <v>40</v>
      </c>
      <c r="J409" s="20">
        <v>0.0</v>
      </c>
      <c r="K409" s="16" t="str">
        <f t="shared" si="1"/>
        <v>One sex</v>
      </c>
      <c r="L409" s="16" t="s">
        <v>40</v>
      </c>
      <c r="M409" s="16" t="s">
        <v>40</v>
      </c>
      <c r="N409" s="16" t="s">
        <v>40</v>
      </c>
      <c r="O409" s="25"/>
      <c r="P409" s="25"/>
      <c r="Q409" s="25"/>
      <c r="R409" s="25"/>
      <c r="S409" s="25"/>
      <c r="T409" s="25"/>
      <c r="AA409" s="13"/>
      <c r="AB409" s="20">
        <v>0.0</v>
      </c>
    </row>
    <row r="410">
      <c r="A410" s="7">
        <v>538.0</v>
      </c>
      <c r="B410" s="11" t="s">
        <v>1560</v>
      </c>
      <c r="C410" s="11" t="s">
        <v>1561</v>
      </c>
      <c r="D410" s="11" t="s">
        <v>1562</v>
      </c>
      <c r="E410" s="7">
        <v>2011.0</v>
      </c>
      <c r="F410" s="11" t="s">
        <v>84</v>
      </c>
      <c r="G410" s="12" t="s">
        <v>39</v>
      </c>
      <c r="H410" s="20">
        <v>15.0</v>
      </c>
      <c r="I410" s="14" t="s">
        <v>40</v>
      </c>
      <c r="J410" s="20">
        <v>0.0</v>
      </c>
      <c r="K410" s="16" t="str">
        <f t="shared" si="1"/>
        <v>One sex</v>
      </c>
      <c r="L410" s="16" t="s">
        <v>40</v>
      </c>
      <c r="M410" s="16" t="s">
        <v>40</v>
      </c>
      <c r="N410" s="16" t="s">
        <v>40</v>
      </c>
      <c r="O410" s="25"/>
      <c r="P410" s="25"/>
      <c r="Q410" s="25"/>
      <c r="R410" s="25"/>
      <c r="S410" s="25"/>
      <c r="T410" s="25"/>
      <c r="AA410" s="20">
        <v>15.0</v>
      </c>
      <c r="AB410" s="20">
        <v>0.0</v>
      </c>
    </row>
    <row r="411">
      <c r="A411" s="7">
        <v>540.0</v>
      </c>
      <c r="B411" s="11" t="s">
        <v>1563</v>
      </c>
      <c r="C411" s="11" t="s">
        <v>1564</v>
      </c>
      <c r="D411" s="11" t="s">
        <v>1565</v>
      </c>
      <c r="E411" s="7">
        <v>2011.0</v>
      </c>
      <c r="F411" s="11" t="s">
        <v>821</v>
      </c>
      <c r="G411" s="12" t="s">
        <v>40</v>
      </c>
      <c r="H411" s="31">
        <v>30.0</v>
      </c>
      <c r="I411" s="14" t="s">
        <v>40</v>
      </c>
      <c r="J411" s="31">
        <v>150.0</v>
      </c>
      <c r="K411" s="16" t="str">
        <f t="shared" si="1"/>
        <v>XXXXXXX</v>
      </c>
      <c r="L411" s="16" t="s">
        <v>40</v>
      </c>
      <c r="M411" s="16" t="s">
        <v>39</v>
      </c>
      <c r="N411" s="16" t="s">
        <v>40</v>
      </c>
      <c r="O411" s="11"/>
      <c r="P411" s="25"/>
      <c r="Q411" s="25"/>
      <c r="R411" s="25"/>
      <c r="S411" s="25"/>
      <c r="T411" s="25"/>
      <c r="AA411" s="31">
        <v>30.0</v>
      </c>
      <c r="AB411" s="31">
        <v>150.0</v>
      </c>
      <c r="AC411" s="20">
        <v>195.0</v>
      </c>
    </row>
    <row r="412">
      <c r="A412" s="7">
        <v>541.0</v>
      </c>
      <c r="B412" s="11" t="s">
        <v>1566</v>
      </c>
      <c r="C412" s="11" t="s">
        <v>1567</v>
      </c>
      <c r="D412" s="11" t="s">
        <v>1568</v>
      </c>
      <c r="E412" s="7">
        <v>2011.0</v>
      </c>
      <c r="F412" s="11" t="s">
        <v>1569</v>
      </c>
      <c r="G412" s="12" t="s">
        <v>39</v>
      </c>
      <c r="H412" s="13"/>
      <c r="I412" s="14" t="s">
        <v>40</v>
      </c>
      <c r="J412" s="20">
        <v>0.0</v>
      </c>
      <c r="K412" s="16" t="str">
        <f t="shared" si="1"/>
        <v>One sex</v>
      </c>
      <c r="L412" s="16" t="s">
        <v>40</v>
      </c>
      <c r="M412" s="16" t="s">
        <v>40</v>
      </c>
      <c r="N412" s="16" t="s">
        <v>40</v>
      </c>
      <c r="O412" s="25"/>
      <c r="P412" s="25"/>
      <c r="Q412" s="25"/>
      <c r="R412" s="25"/>
      <c r="S412" s="25"/>
      <c r="T412" s="11" t="s">
        <v>344</v>
      </c>
      <c r="AA412" s="13"/>
      <c r="AB412" s="20">
        <v>0.0</v>
      </c>
    </row>
    <row r="413">
      <c r="A413" s="7">
        <v>542.0</v>
      </c>
      <c r="B413" s="11" t="s">
        <v>1570</v>
      </c>
      <c r="C413" s="11" t="s">
        <v>1571</v>
      </c>
      <c r="D413" s="11" t="s">
        <v>1572</v>
      </c>
      <c r="E413" s="7">
        <v>2011.0</v>
      </c>
      <c r="F413" s="11" t="s">
        <v>1573</v>
      </c>
      <c r="G413" s="12" t="s">
        <v>40</v>
      </c>
      <c r="H413" s="20">
        <v>15.0</v>
      </c>
      <c r="I413" s="14" t="s">
        <v>40</v>
      </c>
      <c r="J413" s="20">
        <v>12.0</v>
      </c>
      <c r="K413" s="16" t="str">
        <f t="shared" si="1"/>
        <v>XXXXXXX</v>
      </c>
      <c r="L413" s="16" t="s">
        <v>40</v>
      </c>
      <c r="M413" s="16" t="s">
        <v>39</v>
      </c>
      <c r="N413" s="16" t="s">
        <v>40</v>
      </c>
      <c r="O413" s="11"/>
      <c r="P413" s="25"/>
      <c r="Q413" s="25"/>
      <c r="R413" s="25"/>
      <c r="S413" s="25"/>
      <c r="T413" s="11" t="s">
        <v>1574</v>
      </c>
      <c r="AA413" s="20">
        <v>15.0</v>
      </c>
      <c r="AB413" s="20">
        <v>12.0</v>
      </c>
    </row>
    <row r="414">
      <c r="A414" s="7">
        <v>543.0</v>
      </c>
      <c r="B414" s="11" t="s">
        <v>1575</v>
      </c>
      <c r="C414" s="11" t="s">
        <v>1576</v>
      </c>
      <c r="D414" s="11" t="s">
        <v>1577</v>
      </c>
      <c r="E414" s="7">
        <v>2011.0</v>
      </c>
      <c r="F414" s="11" t="s">
        <v>773</v>
      </c>
      <c r="G414" s="12" t="s">
        <v>40</v>
      </c>
      <c r="H414" s="20">
        <v>65.0</v>
      </c>
      <c r="I414" s="14" t="s">
        <v>40</v>
      </c>
      <c r="J414" s="20">
        <v>62.0</v>
      </c>
      <c r="K414" s="16" t="str">
        <f t="shared" si="1"/>
        <v>XXXXXXX</v>
      </c>
      <c r="L414" s="16" t="s">
        <v>40</v>
      </c>
      <c r="M414" s="16" t="s">
        <v>39</v>
      </c>
      <c r="N414" s="16" t="s">
        <v>40</v>
      </c>
      <c r="O414" s="11"/>
      <c r="P414" s="25"/>
      <c r="Q414" s="25"/>
      <c r="R414" s="25"/>
      <c r="S414" s="25"/>
      <c r="T414" s="25"/>
      <c r="AA414" s="20">
        <v>65.0</v>
      </c>
      <c r="AB414" s="20">
        <v>62.0</v>
      </c>
      <c r="AC414" s="20">
        <v>127.0</v>
      </c>
    </row>
    <row r="415">
      <c r="A415" s="7">
        <v>545.0</v>
      </c>
      <c r="B415" s="11" t="s">
        <v>1578</v>
      </c>
      <c r="C415" s="11" t="s">
        <v>1579</v>
      </c>
      <c r="D415" s="11" t="s">
        <v>1580</v>
      </c>
      <c r="E415" s="7">
        <v>2011.0</v>
      </c>
      <c r="F415" s="11" t="s">
        <v>47</v>
      </c>
      <c r="G415" s="12" t="s">
        <v>39</v>
      </c>
      <c r="H415" s="13"/>
      <c r="I415" s="14" t="s">
        <v>40</v>
      </c>
      <c r="J415" s="20">
        <v>0.0</v>
      </c>
      <c r="K415" s="16" t="str">
        <f t="shared" si="1"/>
        <v>One sex</v>
      </c>
      <c r="L415" s="16" t="s">
        <v>40</v>
      </c>
      <c r="M415" s="16" t="s">
        <v>40</v>
      </c>
      <c r="N415" s="16" t="s">
        <v>40</v>
      </c>
      <c r="O415" s="25"/>
      <c r="P415" s="25"/>
      <c r="Q415" s="25"/>
      <c r="R415" s="25"/>
      <c r="S415" s="25"/>
      <c r="T415" s="11" t="s">
        <v>1581</v>
      </c>
      <c r="AA415" s="13"/>
      <c r="AB415" s="20">
        <v>0.0</v>
      </c>
    </row>
    <row r="416">
      <c r="A416" s="7">
        <v>546.0</v>
      </c>
      <c r="B416" s="11" t="s">
        <v>1582</v>
      </c>
      <c r="C416" s="11" t="s">
        <v>1583</v>
      </c>
      <c r="D416" s="11" t="s">
        <v>1584</v>
      </c>
      <c r="E416" s="7">
        <v>2011.0</v>
      </c>
      <c r="F416" s="11" t="s">
        <v>773</v>
      </c>
      <c r="G416" s="12" t="s">
        <v>39</v>
      </c>
      <c r="H416" s="20">
        <v>80.0</v>
      </c>
      <c r="I416" s="14" t="s">
        <v>40</v>
      </c>
      <c r="J416" s="20">
        <v>0.0</v>
      </c>
      <c r="K416" s="16" t="str">
        <f t="shared" si="1"/>
        <v>One sex</v>
      </c>
      <c r="L416" s="16" t="s">
        <v>40</v>
      </c>
      <c r="M416" s="16" t="s">
        <v>40</v>
      </c>
      <c r="N416" s="16" t="s">
        <v>40</v>
      </c>
      <c r="O416" s="25"/>
      <c r="P416" s="25"/>
      <c r="Q416" s="25"/>
      <c r="R416" s="25"/>
      <c r="S416" s="25"/>
      <c r="T416" s="25"/>
      <c r="AA416" s="20">
        <v>80.0</v>
      </c>
      <c r="AB416" s="20">
        <v>0.0</v>
      </c>
    </row>
    <row r="417">
      <c r="A417" s="7">
        <v>547.0</v>
      </c>
      <c r="B417" s="11" t="s">
        <v>1585</v>
      </c>
      <c r="C417" s="11" t="s">
        <v>1586</v>
      </c>
      <c r="D417" s="11" t="s">
        <v>1587</v>
      </c>
      <c r="E417" s="7">
        <v>2011.0</v>
      </c>
      <c r="F417" s="11" t="s">
        <v>1357</v>
      </c>
      <c r="G417" s="12" t="s">
        <v>39</v>
      </c>
      <c r="H417" s="20">
        <v>36.0</v>
      </c>
      <c r="I417" s="14" t="s">
        <v>40</v>
      </c>
      <c r="J417" s="20">
        <v>0.0</v>
      </c>
      <c r="K417" s="16" t="str">
        <f t="shared" si="1"/>
        <v>One sex</v>
      </c>
      <c r="L417" s="16" t="s">
        <v>40</v>
      </c>
      <c r="M417" s="16" t="s">
        <v>40</v>
      </c>
      <c r="N417" s="16" t="s">
        <v>40</v>
      </c>
      <c r="O417" s="25"/>
      <c r="P417" s="25"/>
      <c r="Q417" s="25"/>
      <c r="R417" s="25"/>
      <c r="S417" s="25"/>
      <c r="T417" s="11" t="s">
        <v>1588</v>
      </c>
      <c r="AA417" s="20">
        <v>36.0</v>
      </c>
      <c r="AB417" s="20">
        <v>0.0</v>
      </c>
    </row>
    <row r="418">
      <c r="A418" s="7">
        <v>548.0</v>
      </c>
      <c r="B418" s="11" t="s">
        <v>1589</v>
      </c>
      <c r="C418" s="11" t="s">
        <v>1590</v>
      </c>
      <c r="D418" s="11" t="s">
        <v>1591</v>
      </c>
      <c r="E418" s="7">
        <v>2011.0</v>
      </c>
      <c r="F418" s="11" t="s">
        <v>47</v>
      </c>
      <c r="G418" s="12" t="s">
        <v>39</v>
      </c>
      <c r="H418" s="20">
        <v>41.0</v>
      </c>
      <c r="I418" s="14" t="s">
        <v>40</v>
      </c>
      <c r="J418" s="20">
        <v>0.0</v>
      </c>
      <c r="K418" s="16" t="str">
        <f t="shared" si="1"/>
        <v>One sex</v>
      </c>
      <c r="L418" s="16" t="s">
        <v>40</v>
      </c>
      <c r="M418" s="16" t="s">
        <v>40</v>
      </c>
      <c r="N418" s="16" t="s">
        <v>40</v>
      </c>
      <c r="O418" s="25"/>
      <c r="P418" s="25"/>
      <c r="Q418" s="25"/>
      <c r="R418" s="25"/>
      <c r="S418" s="25"/>
      <c r="T418" s="11" t="s">
        <v>1592</v>
      </c>
      <c r="AA418" s="20">
        <v>41.0</v>
      </c>
      <c r="AB418" s="20">
        <v>0.0</v>
      </c>
    </row>
    <row r="419">
      <c r="A419" s="7">
        <v>551.0</v>
      </c>
      <c r="B419" s="11" t="s">
        <v>1593</v>
      </c>
      <c r="C419" s="11" t="s">
        <v>1594</v>
      </c>
      <c r="D419" s="11" t="s">
        <v>1595</v>
      </c>
      <c r="E419" s="7">
        <v>2011.0</v>
      </c>
      <c r="F419" s="11" t="s">
        <v>1596</v>
      </c>
      <c r="G419" s="12" t="s">
        <v>40</v>
      </c>
      <c r="H419" s="20">
        <v>0.0</v>
      </c>
      <c r="I419" s="14" t="s">
        <v>39</v>
      </c>
      <c r="J419" s="13"/>
      <c r="K419" s="16" t="str">
        <f t="shared" si="1"/>
        <v>One sex</v>
      </c>
      <c r="L419" s="16" t="s">
        <v>40</v>
      </c>
      <c r="M419" s="16" t="s">
        <v>40</v>
      </c>
      <c r="N419" s="16" t="s">
        <v>40</v>
      </c>
      <c r="O419" s="25"/>
      <c r="P419" s="25"/>
      <c r="Q419" s="25"/>
      <c r="R419" s="25"/>
      <c r="S419" s="25"/>
      <c r="T419" s="25"/>
      <c r="AA419" s="20">
        <v>0.0</v>
      </c>
      <c r="AB419" s="13"/>
    </row>
    <row r="420">
      <c r="A420" s="7">
        <v>552.0</v>
      </c>
      <c r="B420" s="11" t="s">
        <v>1597</v>
      </c>
      <c r="C420" s="11" t="s">
        <v>1598</v>
      </c>
      <c r="D420" s="11" t="s">
        <v>1599</v>
      </c>
      <c r="E420" s="7">
        <v>2011.0</v>
      </c>
      <c r="F420" s="11" t="s">
        <v>742</v>
      </c>
      <c r="G420" s="12" t="s">
        <v>39</v>
      </c>
      <c r="H420" s="20">
        <v>48.0</v>
      </c>
      <c r="I420" s="14" t="s">
        <v>40</v>
      </c>
      <c r="J420" s="20">
        <v>0.0</v>
      </c>
      <c r="K420" s="16" t="str">
        <f t="shared" si="1"/>
        <v>One sex</v>
      </c>
      <c r="L420" s="16" t="s">
        <v>40</v>
      </c>
      <c r="M420" s="16" t="s">
        <v>40</v>
      </c>
      <c r="N420" s="16" t="s">
        <v>40</v>
      </c>
      <c r="O420" s="25"/>
      <c r="P420" s="25"/>
      <c r="Q420" s="25"/>
      <c r="R420" s="25"/>
      <c r="S420" s="25"/>
      <c r="T420" s="11" t="s">
        <v>1600</v>
      </c>
      <c r="AA420" s="20">
        <v>48.0</v>
      </c>
      <c r="AB420" s="20">
        <v>0.0</v>
      </c>
    </row>
    <row r="421">
      <c r="A421" s="7">
        <v>553.0</v>
      </c>
      <c r="B421" s="11" t="s">
        <v>1601</v>
      </c>
      <c r="C421" s="11" t="s">
        <v>1602</v>
      </c>
      <c r="D421" s="11" t="s">
        <v>1603</v>
      </c>
      <c r="E421" s="7">
        <v>2011.0</v>
      </c>
      <c r="F421" s="11" t="s">
        <v>1604</v>
      </c>
      <c r="G421" s="12" t="s">
        <v>39</v>
      </c>
      <c r="H421" s="20">
        <v>36.0</v>
      </c>
      <c r="I421" s="14" t="s">
        <v>40</v>
      </c>
      <c r="J421" s="20">
        <v>0.0</v>
      </c>
      <c r="K421" s="16" t="str">
        <f t="shared" si="1"/>
        <v>One sex</v>
      </c>
      <c r="L421" s="16" t="s">
        <v>40</v>
      </c>
      <c r="M421" s="16" t="s">
        <v>40</v>
      </c>
      <c r="N421" s="16" t="s">
        <v>40</v>
      </c>
      <c r="O421" s="25"/>
      <c r="P421" s="25"/>
      <c r="Q421" s="25"/>
      <c r="R421" s="25"/>
      <c r="S421" s="25"/>
      <c r="T421" s="25"/>
      <c r="AA421" s="20">
        <v>36.0</v>
      </c>
      <c r="AB421" s="20">
        <v>0.0</v>
      </c>
    </row>
    <row r="422">
      <c r="A422" s="7">
        <v>554.0</v>
      </c>
      <c r="B422" s="11" t="s">
        <v>1605</v>
      </c>
      <c r="C422" s="11" t="s">
        <v>1606</v>
      </c>
      <c r="D422" s="11" t="s">
        <v>1607</v>
      </c>
      <c r="E422" s="7">
        <v>2011.0</v>
      </c>
      <c r="F422" s="11" t="s">
        <v>84</v>
      </c>
      <c r="G422" s="12" t="s">
        <v>39</v>
      </c>
      <c r="H422" s="13"/>
      <c r="I422" s="14" t="s">
        <v>40</v>
      </c>
      <c r="J422" s="20">
        <v>0.0</v>
      </c>
      <c r="K422" s="16" t="str">
        <f t="shared" si="1"/>
        <v>One sex</v>
      </c>
      <c r="L422" s="16" t="s">
        <v>40</v>
      </c>
      <c r="M422" s="16" t="s">
        <v>40</v>
      </c>
      <c r="N422" s="16" t="s">
        <v>40</v>
      </c>
      <c r="O422" s="25"/>
      <c r="P422" s="25"/>
      <c r="Q422" s="25"/>
      <c r="R422" s="25"/>
      <c r="S422" s="25"/>
      <c r="T422" s="25"/>
      <c r="AA422" s="13"/>
      <c r="AB422" s="20">
        <v>0.0</v>
      </c>
    </row>
    <row r="423">
      <c r="A423" s="7">
        <v>556.0</v>
      </c>
      <c r="B423" s="11" t="s">
        <v>1608</v>
      </c>
      <c r="C423" s="11" t="s">
        <v>1609</v>
      </c>
      <c r="D423" s="11" t="s">
        <v>1610</v>
      </c>
      <c r="E423" s="7">
        <v>2011.0</v>
      </c>
      <c r="F423" s="11" t="s">
        <v>1147</v>
      </c>
      <c r="G423" s="12" t="s">
        <v>40</v>
      </c>
      <c r="H423" s="20">
        <v>89.0</v>
      </c>
      <c r="I423" s="14" t="s">
        <v>40</v>
      </c>
      <c r="J423" s="20">
        <v>0.0</v>
      </c>
      <c r="K423" s="16" t="str">
        <f t="shared" si="1"/>
        <v>XXXXXXX</v>
      </c>
      <c r="L423" s="16" t="s">
        <v>40</v>
      </c>
      <c r="M423" s="12" t="s">
        <v>39</v>
      </c>
      <c r="N423" s="16" t="s">
        <v>40</v>
      </c>
      <c r="O423" s="11"/>
      <c r="P423" s="25"/>
      <c r="Q423" s="25"/>
      <c r="R423" s="25"/>
      <c r="S423" s="25"/>
      <c r="T423" s="11" t="s">
        <v>1611</v>
      </c>
      <c r="AA423" s="20">
        <v>89.0</v>
      </c>
      <c r="AB423" s="20">
        <v>0.0</v>
      </c>
    </row>
    <row r="424">
      <c r="A424" s="7">
        <v>557.0</v>
      </c>
      <c r="B424" s="11" t="s">
        <v>1612</v>
      </c>
      <c r="C424" s="11" t="s">
        <v>1613</v>
      </c>
      <c r="D424" s="11" t="s">
        <v>1614</v>
      </c>
      <c r="E424" s="7">
        <v>2011.0</v>
      </c>
      <c r="F424" s="11" t="s">
        <v>84</v>
      </c>
      <c r="G424" s="12" t="s">
        <v>39</v>
      </c>
      <c r="H424" s="13"/>
      <c r="I424" s="14" t="s">
        <v>40</v>
      </c>
      <c r="J424" s="20">
        <v>0.0</v>
      </c>
      <c r="K424" s="16" t="str">
        <f t="shared" si="1"/>
        <v>One sex</v>
      </c>
      <c r="L424" s="16" t="s">
        <v>40</v>
      </c>
      <c r="M424" s="16" t="s">
        <v>40</v>
      </c>
      <c r="N424" s="16" t="s">
        <v>40</v>
      </c>
      <c r="O424" s="25"/>
      <c r="P424" s="25"/>
      <c r="Q424" s="25"/>
      <c r="R424" s="25"/>
      <c r="S424" s="25"/>
      <c r="T424" s="25"/>
      <c r="AA424" s="13"/>
      <c r="AB424" s="20">
        <v>0.0</v>
      </c>
    </row>
    <row r="425">
      <c r="A425" s="7">
        <v>559.0</v>
      </c>
      <c r="B425" s="11" t="s">
        <v>1615</v>
      </c>
      <c r="C425" s="11" t="s">
        <v>1616</v>
      </c>
      <c r="D425" s="11" t="s">
        <v>1617</v>
      </c>
      <c r="E425" s="7">
        <v>2011.0</v>
      </c>
      <c r="F425" s="11" t="s">
        <v>1344</v>
      </c>
      <c r="G425" s="12" t="s">
        <v>39</v>
      </c>
      <c r="H425" s="20">
        <v>240.0</v>
      </c>
      <c r="I425" s="14" t="s">
        <v>40</v>
      </c>
      <c r="J425" s="20">
        <v>0.0</v>
      </c>
      <c r="K425" s="16" t="str">
        <f t="shared" si="1"/>
        <v>One sex</v>
      </c>
      <c r="L425" s="16" t="s">
        <v>40</v>
      </c>
      <c r="M425" s="16" t="s">
        <v>40</v>
      </c>
      <c r="N425" s="16" t="s">
        <v>40</v>
      </c>
      <c r="O425" s="25"/>
      <c r="P425" s="25"/>
      <c r="Q425" s="25"/>
      <c r="R425" s="25"/>
      <c r="S425" s="25"/>
      <c r="T425" s="11" t="s">
        <v>1618</v>
      </c>
      <c r="AA425" s="20">
        <v>240.0</v>
      </c>
      <c r="AB425" s="20">
        <v>0.0</v>
      </c>
    </row>
    <row r="426">
      <c r="A426" s="7">
        <v>560.0</v>
      </c>
      <c r="B426" s="11" t="s">
        <v>1619</v>
      </c>
      <c r="C426" s="11" t="s">
        <v>1620</v>
      </c>
      <c r="D426" s="11" t="s">
        <v>1621</v>
      </c>
      <c r="E426" s="7">
        <v>2011.0</v>
      </c>
      <c r="F426" s="11" t="s">
        <v>276</v>
      </c>
      <c r="G426" s="12" t="s">
        <v>40</v>
      </c>
      <c r="H426" s="13"/>
      <c r="I426" s="14" t="s">
        <v>40</v>
      </c>
      <c r="J426" s="13"/>
      <c r="K426" s="16" t="str">
        <f t="shared" si="1"/>
        <v>XXXXXXX</v>
      </c>
      <c r="L426" s="16" t="s">
        <v>39</v>
      </c>
      <c r="M426" s="16" t="s">
        <v>40</v>
      </c>
      <c r="N426" s="16" t="s">
        <v>40</v>
      </c>
      <c r="O426" s="11"/>
      <c r="P426" s="11"/>
      <c r="Q426" s="11"/>
      <c r="R426" s="25"/>
      <c r="S426" s="25"/>
      <c r="T426" s="11" t="s">
        <v>1622</v>
      </c>
      <c r="AA426" s="13"/>
      <c r="AB426" s="13"/>
      <c r="AC426" s="31">
        <v>88.0</v>
      </c>
    </row>
    <row r="427">
      <c r="A427" s="7">
        <v>561.0</v>
      </c>
      <c r="B427" s="11" t="s">
        <v>1623</v>
      </c>
      <c r="C427" s="11" t="s">
        <v>1624</v>
      </c>
      <c r="D427" s="11" t="s">
        <v>1625</v>
      </c>
      <c r="E427" s="7">
        <v>2011.0</v>
      </c>
      <c r="F427" s="11" t="s">
        <v>1147</v>
      </c>
      <c r="G427" s="12" t="s">
        <v>40</v>
      </c>
      <c r="H427" s="20">
        <v>43.0</v>
      </c>
      <c r="I427" s="14" t="s">
        <v>40</v>
      </c>
      <c r="J427" s="20">
        <v>46.0</v>
      </c>
      <c r="K427" s="16" t="str">
        <f t="shared" si="1"/>
        <v>XXXXXXX</v>
      </c>
      <c r="L427" s="16" t="s">
        <v>40</v>
      </c>
      <c r="M427" s="12" t="s">
        <v>39</v>
      </c>
      <c r="N427" s="16" t="s">
        <v>40</v>
      </c>
      <c r="O427" s="11"/>
      <c r="P427" s="25"/>
      <c r="Q427" s="25"/>
      <c r="R427" s="25"/>
      <c r="S427" s="25"/>
      <c r="T427" s="11" t="s">
        <v>1611</v>
      </c>
      <c r="AA427" s="20">
        <v>43.0</v>
      </c>
      <c r="AB427" s="20">
        <v>46.0</v>
      </c>
    </row>
    <row r="428">
      <c r="A428" s="7">
        <v>563.0</v>
      </c>
      <c r="B428" s="11" t="s">
        <v>1626</v>
      </c>
      <c r="C428" s="11" t="s">
        <v>1627</v>
      </c>
      <c r="D428" s="11" t="s">
        <v>1628</v>
      </c>
      <c r="E428" s="7">
        <v>2011.0</v>
      </c>
      <c r="F428" s="11" t="s">
        <v>74</v>
      </c>
      <c r="G428" s="12" t="s">
        <v>39</v>
      </c>
      <c r="H428" s="13"/>
      <c r="I428" s="14" t="s">
        <v>40</v>
      </c>
      <c r="J428" s="13"/>
      <c r="K428" s="16" t="str">
        <f t="shared" si="1"/>
        <v>One sex</v>
      </c>
      <c r="L428" s="16" t="s">
        <v>40</v>
      </c>
      <c r="M428" s="16" t="s">
        <v>40</v>
      </c>
      <c r="N428" s="16" t="s">
        <v>40</v>
      </c>
      <c r="O428" s="25"/>
      <c r="P428" s="25"/>
      <c r="Q428" s="25"/>
      <c r="R428" s="25"/>
      <c r="S428" s="25"/>
      <c r="T428" s="11" t="s">
        <v>1629</v>
      </c>
      <c r="AA428" s="13"/>
      <c r="AB428" s="13"/>
    </row>
    <row r="429">
      <c r="A429" s="7">
        <v>564.0</v>
      </c>
      <c r="B429" s="11" t="s">
        <v>1630</v>
      </c>
      <c r="C429" s="11" t="s">
        <v>1631</v>
      </c>
      <c r="D429" s="11" t="s">
        <v>1632</v>
      </c>
      <c r="E429" s="7">
        <v>2011.0</v>
      </c>
      <c r="F429" s="11" t="s">
        <v>140</v>
      </c>
      <c r="G429" s="12" t="s">
        <v>39</v>
      </c>
      <c r="H429" s="20">
        <v>15.0</v>
      </c>
      <c r="I429" s="14" t="s">
        <v>40</v>
      </c>
      <c r="J429" s="20">
        <v>0.0</v>
      </c>
      <c r="K429" s="16" t="str">
        <f t="shared" si="1"/>
        <v>One sex</v>
      </c>
      <c r="L429" s="16" t="s">
        <v>40</v>
      </c>
      <c r="M429" s="16" t="s">
        <v>40</v>
      </c>
      <c r="N429" s="16" t="s">
        <v>40</v>
      </c>
      <c r="O429" s="25"/>
      <c r="P429" s="25"/>
      <c r="Q429" s="25"/>
      <c r="R429" s="25"/>
      <c r="S429" s="25"/>
      <c r="T429" s="25"/>
      <c r="AA429" s="20">
        <v>15.0</v>
      </c>
      <c r="AB429" s="20">
        <v>0.0</v>
      </c>
    </row>
    <row r="430">
      <c r="A430" s="7">
        <v>565.0</v>
      </c>
      <c r="B430" s="11" t="s">
        <v>1633</v>
      </c>
      <c r="C430" s="11" t="s">
        <v>1634</v>
      </c>
      <c r="D430" s="11" t="s">
        <v>1635</v>
      </c>
      <c r="E430" s="7">
        <v>2011.0</v>
      </c>
      <c r="F430" s="11" t="s">
        <v>47</v>
      </c>
      <c r="G430" s="12" t="s">
        <v>39</v>
      </c>
      <c r="H430" s="20">
        <v>55.0</v>
      </c>
      <c r="I430" s="14" t="s">
        <v>40</v>
      </c>
      <c r="J430" s="20">
        <v>0.0</v>
      </c>
      <c r="K430" s="16" t="str">
        <f t="shared" si="1"/>
        <v>One sex</v>
      </c>
      <c r="L430" s="16" t="s">
        <v>40</v>
      </c>
      <c r="M430" s="16" t="s">
        <v>40</v>
      </c>
      <c r="N430" s="16" t="s">
        <v>40</v>
      </c>
      <c r="O430" s="25"/>
      <c r="P430" s="25"/>
      <c r="Q430" s="25"/>
      <c r="R430" s="25"/>
      <c r="S430" s="25"/>
      <c r="T430" s="25"/>
      <c r="AA430" s="20">
        <v>55.0</v>
      </c>
      <c r="AB430" s="20">
        <v>0.0</v>
      </c>
    </row>
    <row r="431">
      <c r="A431" s="7">
        <v>566.0</v>
      </c>
      <c r="B431" s="11" t="s">
        <v>1636</v>
      </c>
      <c r="C431" s="11" t="s">
        <v>1637</v>
      </c>
      <c r="D431" s="11" t="s">
        <v>1638</v>
      </c>
      <c r="E431" s="7">
        <v>2011.0</v>
      </c>
      <c r="F431" s="11" t="s">
        <v>140</v>
      </c>
      <c r="G431" s="12" t="s">
        <v>39</v>
      </c>
      <c r="H431" s="20">
        <v>15.0</v>
      </c>
      <c r="I431" s="14" t="s">
        <v>40</v>
      </c>
      <c r="J431" s="20">
        <v>0.0</v>
      </c>
      <c r="K431" s="16" t="str">
        <f t="shared" si="1"/>
        <v>One sex</v>
      </c>
      <c r="L431" s="16" t="s">
        <v>40</v>
      </c>
      <c r="M431" s="16" t="s">
        <v>40</v>
      </c>
      <c r="N431" s="16" t="s">
        <v>40</v>
      </c>
      <c r="O431" s="25"/>
      <c r="P431" s="25"/>
      <c r="Q431" s="25"/>
      <c r="R431" s="25"/>
      <c r="S431" s="25"/>
      <c r="T431" s="25"/>
      <c r="AA431" s="20">
        <v>15.0</v>
      </c>
      <c r="AB431" s="20">
        <v>0.0</v>
      </c>
    </row>
    <row r="432">
      <c r="A432" s="7">
        <v>570.0</v>
      </c>
      <c r="B432" s="11" t="s">
        <v>1639</v>
      </c>
      <c r="C432" s="11" t="s">
        <v>1640</v>
      </c>
      <c r="D432" s="11" t="s">
        <v>1641</v>
      </c>
      <c r="E432" s="7">
        <v>2011.0</v>
      </c>
      <c r="F432" s="11" t="s">
        <v>74</v>
      </c>
      <c r="G432" s="12" t="s">
        <v>40</v>
      </c>
      <c r="H432" s="20">
        <v>75.0</v>
      </c>
      <c r="I432" s="14" t="s">
        <v>40</v>
      </c>
      <c r="J432" s="20">
        <v>0.0</v>
      </c>
      <c r="K432" s="16" t="str">
        <f t="shared" si="1"/>
        <v>One sex</v>
      </c>
      <c r="L432" s="16" t="s">
        <v>40</v>
      </c>
      <c r="M432" s="16" t="s">
        <v>40</v>
      </c>
      <c r="N432" s="16" t="s">
        <v>39</v>
      </c>
      <c r="O432" s="25"/>
      <c r="P432" s="25"/>
      <c r="Q432" s="25"/>
      <c r="R432" s="25"/>
      <c r="S432" s="25"/>
      <c r="T432" s="11" t="s">
        <v>1642</v>
      </c>
      <c r="AA432" s="20">
        <v>75.0</v>
      </c>
      <c r="AB432" s="20">
        <v>0.0</v>
      </c>
    </row>
    <row r="433">
      <c r="A433" s="7">
        <v>571.0</v>
      </c>
      <c r="B433" s="11" t="s">
        <v>1643</v>
      </c>
      <c r="C433" s="11" t="s">
        <v>1644</v>
      </c>
      <c r="D433" s="11" t="s">
        <v>1645</v>
      </c>
      <c r="E433" s="7">
        <v>2011.0</v>
      </c>
      <c r="F433" s="11" t="s">
        <v>47</v>
      </c>
      <c r="G433" s="12" t="s">
        <v>39</v>
      </c>
      <c r="H433" s="20">
        <v>45.0</v>
      </c>
      <c r="I433" s="14" t="s">
        <v>40</v>
      </c>
      <c r="J433" s="20">
        <v>0.0</v>
      </c>
      <c r="K433" s="16" t="str">
        <f t="shared" si="1"/>
        <v>One sex</v>
      </c>
      <c r="L433" s="16" t="s">
        <v>40</v>
      </c>
      <c r="M433" s="16" t="s">
        <v>40</v>
      </c>
      <c r="N433" s="16" t="s">
        <v>40</v>
      </c>
      <c r="O433" s="25"/>
      <c r="P433" s="25"/>
      <c r="Q433" s="25"/>
      <c r="R433" s="25"/>
      <c r="S433" s="25"/>
      <c r="T433" s="25"/>
      <c r="AA433" s="20">
        <v>45.0</v>
      </c>
      <c r="AB433" s="20">
        <v>0.0</v>
      </c>
    </row>
    <row r="434">
      <c r="A434" s="7">
        <v>572.0</v>
      </c>
      <c r="B434" s="11" t="s">
        <v>1646</v>
      </c>
      <c r="C434" s="11" t="s">
        <v>1647</v>
      </c>
      <c r="D434" s="11" t="s">
        <v>1645</v>
      </c>
      <c r="E434" s="7">
        <v>2011.0</v>
      </c>
      <c r="F434" s="11" t="s">
        <v>1648</v>
      </c>
      <c r="G434" s="12" t="s">
        <v>39</v>
      </c>
      <c r="H434" s="13"/>
      <c r="I434" s="14" t="s">
        <v>40</v>
      </c>
      <c r="J434" s="13"/>
      <c r="K434" s="16" t="str">
        <f t="shared" si="1"/>
        <v>One sex</v>
      </c>
      <c r="L434" s="16" t="s">
        <v>40</v>
      </c>
      <c r="M434" s="16" t="s">
        <v>40</v>
      </c>
      <c r="N434" s="16" t="s">
        <v>40</v>
      </c>
      <c r="O434" s="25"/>
      <c r="P434" s="25"/>
      <c r="Q434" s="25"/>
      <c r="R434" s="25"/>
      <c r="S434" s="25"/>
      <c r="T434" s="11" t="s">
        <v>1649</v>
      </c>
      <c r="AA434" s="13"/>
      <c r="AB434" s="13"/>
      <c r="AC434" s="20">
        <v>96.0</v>
      </c>
    </row>
    <row r="435">
      <c r="A435" s="7">
        <v>574.0</v>
      </c>
      <c r="B435" s="11" t="s">
        <v>1650</v>
      </c>
      <c r="C435" s="11" t="s">
        <v>1651</v>
      </c>
      <c r="D435" s="11" t="s">
        <v>1652</v>
      </c>
      <c r="E435" s="7">
        <v>2011.0</v>
      </c>
      <c r="F435" s="11" t="s">
        <v>1653</v>
      </c>
      <c r="G435" s="12" t="s">
        <v>39</v>
      </c>
      <c r="H435" s="20">
        <v>50.0</v>
      </c>
      <c r="I435" s="14" t="s">
        <v>40</v>
      </c>
      <c r="J435" s="20">
        <v>0.0</v>
      </c>
      <c r="K435" s="16" t="str">
        <f t="shared" si="1"/>
        <v>One sex</v>
      </c>
      <c r="L435" s="16" t="s">
        <v>40</v>
      </c>
      <c r="M435" s="16" t="s">
        <v>40</v>
      </c>
      <c r="N435" s="16" t="s">
        <v>40</v>
      </c>
      <c r="O435" s="25"/>
      <c r="P435" s="25"/>
      <c r="Q435" s="25"/>
      <c r="R435" s="25"/>
      <c r="S435" s="25"/>
      <c r="T435" s="11" t="s">
        <v>1654</v>
      </c>
      <c r="AA435" s="20">
        <v>50.0</v>
      </c>
      <c r="AB435" s="20">
        <v>0.0</v>
      </c>
    </row>
    <row r="436">
      <c r="A436" s="7">
        <v>576.0</v>
      </c>
      <c r="B436" s="11" t="s">
        <v>1655</v>
      </c>
      <c r="C436" s="11" t="s">
        <v>1656</v>
      </c>
      <c r="D436" s="11" t="s">
        <v>1657</v>
      </c>
      <c r="E436" s="7">
        <v>2011.0</v>
      </c>
      <c r="F436" s="11" t="s">
        <v>1658</v>
      </c>
      <c r="G436" s="12" t="s">
        <v>39</v>
      </c>
      <c r="H436" s="20">
        <v>66.0</v>
      </c>
      <c r="I436" s="14" t="s">
        <v>40</v>
      </c>
      <c r="J436" s="20">
        <v>0.0</v>
      </c>
      <c r="K436" s="16" t="str">
        <f t="shared" si="1"/>
        <v>One sex</v>
      </c>
      <c r="L436" s="16" t="s">
        <v>40</v>
      </c>
      <c r="M436" s="16" t="s">
        <v>40</v>
      </c>
      <c r="N436" s="16" t="s">
        <v>40</v>
      </c>
      <c r="O436" s="25"/>
      <c r="P436" s="25"/>
      <c r="Q436" s="25"/>
      <c r="R436" s="25"/>
      <c r="S436" s="25"/>
      <c r="T436" s="25"/>
      <c r="AA436" s="20">
        <v>66.0</v>
      </c>
      <c r="AB436" s="20">
        <v>0.0</v>
      </c>
    </row>
    <row r="437">
      <c r="A437" s="7">
        <v>577.0</v>
      </c>
      <c r="B437" s="11" t="s">
        <v>1659</v>
      </c>
      <c r="C437" s="11" t="s">
        <v>1660</v>
      </c>
      <c r="D437" s="11" t="s">
        <v>1661</v>
      </c>
      <c r="E437" s="7">
        <v>2011.0</v>
      </c>
      <c r="F437" s="11" t="s">
        <v>84</v>
      </c>
      <c r="G437" s="12" t="s">
        <v>39</v>
      </c>
      <c r="H437" s="20">
        <v>50.0</v>
      </c>
      <c r="I437" s="14" t="s">
        <v>40</v>
      </c>
      <c r="J437" s="20">
        <v>0.0</v>
      </c>
      <c r="K437" s="16" t="str">
        <f t="shared" si="1"/>
        <v>One sex</v>
      </c>
      <c r="L437" s="16" t="s">
        <v>40</v>
      </c>
      <c r="M437" s="16" t="s">
        <v>40</v>
      </c>
      <c r="N437" s="16" t="s">
        <v>40</v>
      </c>
      <c r="O437" s="25"/>
      <c r="P437" s="25"/>
      <c r="Q437" s="25"/>
      <c r="R437" s="25"/>
      <c r="S437" s="25"/>
      <c r="T437" s="25"/>
      <c r="AA437" s="20">
        <v>50.0</v>
      </c>
      <c r="AB437" s="20">
        <v>0.0</v>
      </c>
    </row>
    <row r="438">
      <c r="A438" s="7">
        <v>578.0</v>
      </c>
      <c r="B438" s="11" t="s">
        <v>1662</v>
      </c>
      <c r="C438" s="11" t="s">
        <v>1663</v>
      </c>
      <c r="D438" s="11" t="s">
        <v>1664</v>
      </c>
      <c r="E438" s="7">
        <v>2011.0</v>
      </c>
      <c r="F438" s="11" t="s">
        <v>84</v>
      </c>
      <c r="G438" s="12" t="s">
        <v>39</v>
      </c>
      <c r="H438" s="20">
        <v>83.0</v>
      </c>
      <c r="I438" s="14" t="s">
        <v>40</v>
      </c>
      <c r="J438" s="20">
        <v>0.0</v>
      </c>
      <c r="K438" s="16" t="str">
        <f t="shared" si="1"/>
        <v>One sex</v>
      </c>
      <c r="L438" s="16" t="s">
        <v>40</v>
      </c>
      <c r="M438" s="16" t="s">
        <v>40</v>
      </c>
      <c r="N438" s="16" t="s">
        <v>40</v>
      </c>
      <c r="O438" s="25"/>
      <c r="P438" s="25"/>
      <c r="Q438" s="25"/>
      <c r="R438" s="25"/>
      <c r="S438" s="25"/>
      <c r="T438" s="25"/>
      <c r="AA438" s="20">
        <v>83.0</v>
      </c>
      <c r="AB438" s="20">
        <v>0.0</v>
      </c>
    </row>
    <row r="439">
      <c r="A439" s="7">
        <v>579.0</v>
      </c>
      <c r="B439" s="11" t="s">
        <v>1665</v>
      </c>
      <c r="C439" s="11" t="s">
        <v>1666</v>
      </c>
      <c r="D439" s="11" t="s">
        <v>1667</v>
      </c>
      <c r="E439" s="7">
        <v>2011.0</v>
      </c>
      <c r="F439" s="11" t="s">
        <v>140</v>
      </c>
      <c r="G439" s="12" t="s">
        <v>39</v>
      </c>
      <c r="H439" s="20">
        <v>90.0</v>
      </c>
      <c r="I439" s="14" t="s">
        <v>40</v>
      </c>
      <c r="J439" s="20">
        <v>0.0</v>
      </c>
      <c r="K439" s="16" t="str">
        <f t="shared" si="1"/>
        <v>One sex</v>
      </c>
      <c r="L439" s="16" t="s">
        <v>40</v>
      </c>
      <c r="M439" s="16" t="s">
        <v>40</v>
      </c>
      <c r="N439" s="16" t="s">
        <v>40</v>
      </c>
      <c r="O439" s="25"/>
      <c r="P439" s="25"/>
      <c r="Q439" s="25"/>
      <c r="R439" s="25"/>
      <c r="S439" s="25"/>
      <c r="T439" s="25"/>
      <c r="AA439" s="20">
        <v>90.0</v>
      </c>
      <c r="AB439" s="20">
        <v>0.0</v>
      </c>
    </row>
    <row r="440">
      <c r="A440" s="7">
        <v>580.0</v>
      </c>
      <c r="B440" s="11" t="s">
        <v>1668</v>
      </c>
      <c r="C440" s="11" t="s">
        <v>1669</v>
      </c>
      <c r="D440" s="11" t="s">
        <v>1670</v>
      </c>
      <c r="E440" s="7">
        <v>2011.0</v>
      </c>
      <c r="F440" s="11" t="s">
        <v>84</v>
      </c>
      <c r="G440" s="12" t="s">
        <v>39</v>
      </c>
      <c r="H440" s="20">
        <v>12.0</v>
      </c>
      <c r="I440" s="14" t="s">
        <v>40</v>
      </c>
      <c r="J440" s="20">
        <v>0.0</v>
      </c>
      <c r="K440" s="16" t="str">
        <f t="shared" si="1"/>
        <v>One sex</v>
      </c>
      <c r="L440" s="16" t="s">
        <v>40</v>
      </c>
      <c r="M440" s="16" t="s">
        <v>40</v>
      </c>
      <c r="N440" s="16" t="s">
        <v>40</v>
      </c>
      <c r="O440" s="25"/>
      <c r="P440" s="25"/>
      <c r="Q440" s="25"/>
      <c r="R440" s="25"/>
      <c r="S440" s="25"/>
      <c r="T440" s="25"/>
      <c r="AA440" s="20">
        <v>12.0</v>
      </c>
      <c r="AB440" s="20">
        <v>0.0</v>
      </c>
    </row>
    <row r="441">
      <c r="A441" s="7">
        <v>583.0</v>
      </c>
      <c r="B441" s="11" t="s">
        <v>1671</v>
      </c>
      <c r="C441" s="11" t="s">
        <v>1672</v>
      </c>
      <c r="D441" s="11" t="s">
        <v>1673</v>
      </c>
      <c r="E441" s="7">
        <v>2011.0</v>
      </c>
      <c r="F441" s="11" t="s">
        <v>73</v>
      </c>
      <c r="G441" s="12" t="s">
        <v>40</v>
      </c>
      <c r="H441" s="20">
        <v>0.0</v>
      </c>
      <c r="I441" s="14" t="s">
        <v>39</v>
      </c>
      <c r="J441" s="13"/>
      <c r="K441" s="16" t="str">
        <f t="shared" si="1"/>
        <v>One sex</v>
      </c>
      <c r="L441" s="16" t="s">
        <v>40</v>
      </c>
      <c r="M441" s="16" t="s">
        <v>40</v>
      </c>
      <c r="N441" s="16" t="s">
        <v>40</v>
      </c>
      <c r="O441" s="25"/>
      <c r="P441" s="25"/>
      <c r="Q441" s="25"/>
      <c r="R441" s="25"/>
      <c r="S441" s="25"/>
      <c r="T441" s="25"/>
      <c r="AA441" s="20">
        <v>0.0</v>
      </c>
      <c r="AB441" s="13"/>
    </row>
    <row r="442">
      <c r="A442" s="7">
        <v>586.0</v>
      </c>
      <c r="B442" s="11" t="s">
        <v>1674</v>
      </c>
      <c r="C442" s="11" t="s">
        <v>1675</v>
      </c>
      <c r="D442" s="11" t="s">
        <v>1676</v>
      </c>
      <c r="E442" s="7">
        <v>2011.0</v>
      </c>
      <c r="F442" s="11" t="s">
        <v>84</v>
      </c>
      <c r="G442" s="12" t="s">
        <v>39</v>
      </c>
      <c r="H442" s="20">
        <v>20.0</v>
      </c>
      <c r="I442" s="14" t="s">
        <v>40</v>
      </c>
      <c r="J442" s="20">
        <v>0.0</v>
      </c>
      <c r="K442" s="16" t="str">
        <f t="shared" si="1"/>
        <v>One sex</v>
      </c>
      <c r="L442" s="16" t="s">
        <v>40</v>
      </c>
      <c r="M442" s="16" t="s">
        <v>40</v>
      </c>
      <c r="N442" s="16" t="s">
        <v>40</v>
      </c>
      <c r="O442" s="25"/>
      <c r="P442" s="25"/>
      <c r="Q442" s="25"/>
      <c r="R442" s="25"/>
      <c r="S442" s="25"/>
      <c r="T442" s="25"/>
      <c r="AA442" s="20">
        <v>20.0</v>
      </c>
      <c r="AB442" s="20">
        <v>0.0</v>
      </c>
    </row>
    <row r="443">
      <c r="A443" s="7">
        <v>587.0</v>
      </c>
      <c r="B443" s="11" t="s">
        <v>1677</v>
      </c>
      <c r="C443" s="11" t="s">
        <v>1678</v>
      </c>
      <c r="D443" s="11" t="s">
        <v>1679</v>
      </c>
      <c r="E443" s="7">
        <v>2011.0</v>
      </c>
      <c r="F443" s="11" t="s">
        <v>84</v>
      </c>
      <c r="G443" s="12" t="s">
        <v>39</v>
      </c>
      <c r="H443" s="20">
        <v>26.0</v>
      </c>
      <c r="I443" s="14" t="s">
        <v>40</v>
      </c>
      <c r="J443" s="20">
        <v>0.0</v>
      </c>
      <c r="K443" s="16" t="str">
        <f t="shared" si="1"/>
        <v>One sex</v>
      </c>
      <c r="L443" s="16" t="s">
        <v>40</v>
      </c>
      <c r="M443" s="16" t="s">
        <v>40</v>
      </c>
      <c r="N443" s="16" t="s">
        <v>40</v>
      </c>
      <c r="O443" s="25"/>
      <c r="P443" s="25"/>
      <c r="Q443" s="25"/>
      <c r="R443" s="25"/>
      <c r="S443" s="25"/>
      <c r="T443" s="25"/>
      <c r="AA443" s="20">
        <v>26.0</v>
      </c>
      <c r="AB443" s="20">
        <v>0.0</v>
      </c>
    </row>
    <row r="444">
      <c r="A444" s="7">
        <v>588.0</v>
      </c>
      <c r="B444" s="11" t="s">
        <v>1680</v>
      </c>
      <c r="C444" s="11" t="s">
        <v>1681</v>
      </c>
      <c r="D444" s="11" t="s">
        <v>1682</v>
      </c>
      <c r="E444" s="7">
        <v>2011.0</v>
      </c>
      <c r="F444" s="11" t="s">
        <v>201</v>
      </c>
      <c r="G444" s="12" t="s">
        <v>40</v>
      </c>
      <c r="H444" s="20">
        <v>0.0</v>
      </c>
      <c r="I444" s="14" t="s">
        <v>39</v>
      </c>
      <c r="J444" s="13"/>
      <c r="K444" s="16" t="str">
        <f t="shared" si="1"/>
        <v>One sex</v>
      </c>
      <c r="L444" s="16" t="s">
        <v>40</v>
      </c>
      <c r="M444" s="16" t="s">
        <v>40</v>
      </c>
      <c r="N444" s="16" t="s">
        <v>40</v>
      </c>
      <c r="O444" s="25"/>
      <c r="P444" s="25"/>
      <c r="Q444" s="25"/>
      <c r="R444" s="25"/>
      <c r="S444" s="25"/>
      <c r="T444" s="11" t="s">
        <v>1297</v>
      </c>
      <c r="AA444" s="20">
        <v>0.0</v>
      </c>
      <c r="AB444" s="13"/>
    </row>
    <row r="445">
      <c r="A445" s="7">
        <v>589.0</v>
      </c>
      <c r="B445" s="11" t="s">
        <v>1683</v>
      </c>
      <c r="C445" s="11" t="s">
        <v>1684</v>
      </c>
      <c r="D445" s="11" t="s">
        <v>1685</v>
      </c>
      <c r="E445" s="7">
        <v>2011.0</v>
      </c>
      <c r="F445" s="11" t="s">
        <v>47</v>
      </c>
      <c r="G445" s="12" t="s">
        <v>39</v>
      </c>
      <c r="H445" s="20">
        <v>32.0</v>
      </c>
      <c r="I445" s="14" t="s">
        <v>40</v>
      </c>
      <c r="J445" s="20">
        <v>0.0</v>
      </c>
      <c r="K445" s="16" t="str">
        <f t="shared" si="1"/>
        <v>One sex</v>
      </c>
      <c r="L445" s="16" t="s">
        <v>40</v>
      </c>
      <c r="M445" s="16" t="s">
        <v>40</v>
      </c>
      <c r="N445" s="16" t="s">
        <v>40</v>
      </c>
      <c r="O445" s="25"/>
      <c r="P445" s="25"/>
      <c r="Q445" s="25"/>
      <c r="R445" s="25"/>
      <c r="S445" s="25"/>
      <c r="T445" s="25"/>
      <c r="AA445" s="20">
        <v>32.0</v>
      </c>
      <c r="AB445" s="20">
        <v>0.0</v>
      </c>
    </row>
    <row r="446">
      <c r="A446" s="7">
        <v>590.0</v>
      </c>
      <c r="B446" s="11" t="s">
        <v>1686</v>
      </c>
      <c r="C446" s="11" t="s">
        <v>1687</v>
      </c>
      <c r="D446" s="11" t="s">
        <v>1688</v>
      </c>
      <c r="E446" s="7">
        <v>2011.0</v>
      </c>
      <c r="F446" s="11" t="s">
        <v>84</v>
      </c>
      <c r="G446" s="12" t="s">
        <v>39</v>
      </c>
      <c r="H446" s="20">
        <v>167.0</v>
      </c>
      <c r="I446" s="14" t="s">
        <v>40</v>
      </c>
      <c r="J446" s="20">
        <v>0.0</v>
      </c>
      <c r="K446" s="16" t="str">
        <f t="shared" si="1"/>
        <v>One sex</v>
      </c>
      <c r="L446" s="16" t="s">
        <v>40</v>
      </c>
      <c r="M446" s="16" t="s">
        <v>40</v>
      </c>
      <c r="N446" s="16" t="s">
        <v>40</v>
      </c>
      <c r="O446" s="25"/>
      <c r="P446" s="25"/>
      <c r="Q446" s="25"/>
      <c r="R446" s="25"/>
      <c r="S446" s="25"/>
      <c r="T446" s="11" t="s">
        <v>202</v>
      </c>
      <c r="AA446" s="20">
        <v>167.0</v>
      </c>
      <c r="AB446" s="20">
        <v>0.0</v>
      </c>
    </row>
    <row r="447">
      <c r="A447" s="7">
        <v>592.0</v>
      </c>
      <c r="B447" s="11" t="s">
        <v>1689</v>
      </c>
      <c r="C447" s="11" t="s">
        <v>1690</v>
      </c>
      <c r="D447" s="11" t="s">
        <v>1691</v>
      </c>
      <c r="E447" s="7">
        <v>2011.0</v>
      </c>
      <c r="F447" s="11" t="s">
        <v>84</v>
      </c>
      <c r="G447" s="12" t="s">
        <v>40</v>
      </c>
      <c r="H447" s="13"/>
      <c r="I447" s="14" t="s">
        <v>40</v>
      </c>
      <c r="J447" s="13"/>
      <c r="K447" s="16" t="str">
        <f t="shared" si="1"/>
        <v>One sex</v>
      </c>
      <c r="L447" s="16" t="s">
        <v>40</v>
      </c>
      <c r="M447" s="16" t="s">
        <v>40</v>
      </c>
      <c r="N447" s="16" t="s">
        <v>39</v>
      </c>
      <c r="O447" s="25"/>
      <c r="P447" s="25"/>
      <c r="Q447" s="25"/>
      <c r="R447" s="25"/>
      <c r="S447" s="25"/>
      <c r="T447" s="11" t="s">
        <v>202</v>
      </c>
      <c r="AA447" s="13"/>
      <c r="AB447" s="13"/>
    </row>
    <row r="448">
      <c r="A448" s="7">
        <v>593.0</v>
      </c>
      <c r="B448" s="11" t="s">
        <v>1692</v>
      </c>
      <c r="C448" s="11" t="s">
        <v>1693</v>
      </c>
      <c r="D448" s="11" t="s">
        <v>1694</v>
      </c>
      <c r="E448" s="7">
        <v>2011.0</v>
      </c>
      <c r="F448" s="11" t="s">
        <v>1695</v>
      </c>
      <c r="G448" s="12" t="s">
        <v>39</v>
      </c>
      <c r="H448" s="20">
        <v>16.0</v>
      </c>
      <c r="I448" s="14" t="s">
        <v>40</v>
      </c>
      <c r="J448" s="20">
        <v>0.0</v>
      </c>
      <c r="K448" s="16" t="str">
        <f t="shared" si="1"/>
        <v>One sex</v>
      </c>
      <c r="L448" s="16" t="s">
        <v>40</v>
      </c>
      <c r="M448" s="16" t="s">
        <v>40</v>
      </c>
      <c r="N448" s="16" t="s">
        <v>40</v>
      </c>
      <c r="O448" s="25"/>
      <c r="P448" s="25"/>
      <c r="Q448" s="25"/>
      <c r="R448" s="25"/>
      <c r="S448" s="25"/>
      <c r="T448" s="11" t="s">
        <v>1696</v>
      </c>
      <c r="AA448" s="20">
        <v>16.0</v>
      </c>
      <c r="AB448" s="20">
        <v>0.0</v>
      </c>
    </row>
    <row r="449">
      <c r="A449" s="7">
        <v>594.0</v>
      </c>
      <c r="B449" s="11" t="s">
        <v>1697</v>
      </c>
      <c r="C449" s="11" t="s">
        <v>1698</v>
      </c>
      <c r="D449" s="11" t="s">
        <v>1699</v>
      </c>
      <c r="E449" s="7">
        <v>2011.0</v>
      </c>
      <c r="F449" s="11" t="s">
        <v>47</v>
      </c>
      <c r="G449" s="12" t="s">
        <v>40</v>
      </c>
      <c r="H449" s="13"/>
      <c r="I449" s="14" t="s">
        <v>40</v>
      </c>
      <c r="J449" s="13"/>
      <c r="K449" s="16" t="str">
        <f t="shared" si="1"/>
        <v>One sex</v>
      </c>
      <c r="L449" s="16" t="s">
        <v>40</v>
      </c>
      <c r="M449" s="16" t="s">
        <v>40</v>
      </c>
      <c r="N449" s="16" t="s">
        <v>39</v>
      </c>
      <c r="O449" s="25"/>
      <c r="P449" s="25"/>
      <c r="Q449" s="25"/>
      <c r="R449" s="25"/>
      <c r="S449" s="25"/>
      <c r="T449" s="25"/>
      <c r="AA449" s="13"/>
      <c r="AB449" s="13"/>
      <c r="AC449" s="20">
        <v>18.0</v>
      </c>
    </row>
    <row r="450">
      <c r="A450" s="7">
        <v>595.0</v>
      </c>
      <c r="B450" s="11" t="s">
        <v>1700</v>
      </c>
      <c r="C450" s="11" t="s">
        <v>1701</v>
      </c>
      <c r="D450" s="11" t="s">
        <v>1702</v>
      </c>
      <c r="E450" s="7">
        <v>2011.0</v>
      </c>
      <c r="F450" s="11" t="s">
        <v>84</v>
      </c>
      <c r="G450" s="12" t="s">
        <v>39</v>
      </c>
      <c r="H450" s="20">
        <v>31.0</v>
      </c>
      <c r="I450" s="14" t="s">
        <v>40</v>
      </c>
      <c r="J450" s="20">
        <v>0.0</v>
      </c>
      <c r="K450" s="16" t="str">
        <f t="shared" si="1"/>
        <v>One sex</v>
      </c>
      <c r="L450" s="16" t="s">
        <v>40</v>
      </c>
      <c r="M450" s="16" t="s">
        <v>40</v>
      </c>
      <c r="N450" s="16" t="s">
        <v>40</v>
      </c>
      <c r="O450" s="25"/>
      <c r="P450" s="25"/>
      <c r="Q450" s="25"/>
      <c r="R450" s="25"/>
      <c r="S450" s="25"/>
      <c r="T450" s="25"/>
      <c r="AA450" s="20">
        <v>31.0</v>
      </c>
      <c r="AB450" s="20">
        <v>0.0</v>
      </c>
    </row>
    <row r="451">
      <c r="A451" s="7">
        <v>597.0</v>
      </c>
      <c r="B451" s="11" t="s">
        <v>1703</v>
      </c>
      <c r="C451" s="11" t="s">
        <v>1704</v>
      </c>
      <c r="D451" s="11" t="s">
        <v>1705</v>
      </c>
      <c r="E451" s="7">
        <v>2011.0</v>
      </c>
      <c r="F451" s="11" t="s">
        <v>490</v>
      </c>
      <c r="G451" s="12" t="s">
        <v>40</v>
      </c>
      <c r="H451" s="31" t="s">
        <v>1706</v>
      </c>
      <c r="I451" s="14" t="s">
        <v>40</v>
      </c>
      <c r="J451" s="31" t="s">
        <v>1707</v>
      </c>
      <c r="K451" s="16" t="str">
        <f t="shared" si="1"/>
        <v>XXXXXXX</v>
      </c>
      <c r="L451" s="16" t="s">
        <v>40</v>
      </c>
      <c r="M451" s="16" t="s">
        <v>39</v>
      </c>
      <c r="N451" s="16" t="s">
        <v>40</v>
      </c>
      <c r="O451" s="11"/>
      <c r="P451" s="25"/>
      <c r="Q451" s="25"/>
      <c r="R451" s="25"/>
      <c r="S451" s="25"/>
      <c r="T451" s="25"/>
      <c r="AA451" s="31" t="s">
        <v>1706</v>
      </c>
      <c r="AB451" s="31" t="s">
        <v>1707</v>
      </c>
    </row>
    <row r="452">
      <c r="A452" s="7">
        <v>599.0</v>
      </c>
      <c r="B452" s="11" t="s">
        <v>1708</v>
      </c>
      <c r="C452" s="11" t="s">
        <v>1709</v>
      </c>
      <c r="D452" s="11" t="s">
        <v>1710</v>
      </c>
      <c r="E452" s="7">
        <v>2011.0</v>
      </c>
      <c r="F452" s="11" t="s">
        <v>84</v>
      </c>
      <c r="G452" s="12" t="s">
        <v>39</v>
      </c>
      <c r="H452" s="13"/>
      <c r="I452" s="14" t="s">
        <v>40</v>
      </c>
      <c r="J452" s="20">
        <v>0.0</v>
      </c>
      <c r="K452" s="16" t="str">
        <f t="shared" si="1"/>
        <v>One sex</v>
      </c>
      <c r="L452" s="16" t="s">
        <v>40</v>
      </c>
      <c r="M452" s="16" t="s">
        <v>40</v>
      </c>
      <c r="N452" s="16" t="s">
        <v>40</v>
      </c>
      <c r="O452" s="25"/>
      <c r="P452" s="25"/>
      <c r="Q452" s="25"/>
      <c r="R452" s="25"/>
      <c r="S452" s="25"/>
      <c r="T452" s="25"/>
      <c r="AA452" s="13"/>
      <c r="AB452" s="20">
        <v>0.0</v>
      </c>
    </row>
    <row r="453">
      <c r="A453" s="7">
        <v>602.0</v>
      </c>
      <c r="B453" s="11" t="s">
        <v>1711</v>
      </c>
      <c r="C453" s="11" t="s">
        <v>1712</v>
      </c>
      <c r="D453" s="11" t="s">
        <v>1713</v>
      </c>
      <c r="E453" s="7">
        <v>2011.0</v>
      </c>
      <c r="F453" s="11" t="s">
        <v>47</v>
      </c>
      <c r="G453" s="12" t="s">
        <v>39</v>
      </c>
      <c r="H453" s="20">
        <v>50.0</v>
      </c>
      <c r="I453" s="14" t="s">
        <v>40</v>
      </c>
      <c r="J453" s="20">
        <v>0.0</v>
      </c>
      <c r="K453" s="16" t="str">
        <f t="shared" si="1"/>
        <v>One sex</v>
      </c>
      <c r="L453" s="16" t="s">
        <v>40</v>
      </c>
      <c r="M453" s="16" t="s">
        <v>40</v>
      </c>
      <c r="N453" s="16" t="s">
        <v>40</v>
      </c>
      <c r="O453" s="25"/>
      <c r="P453" s="25"/>
      <c r="Q453" s="25"/>
      <c r="R453" s="25"/>
      <c r="S453" s="25"/>
      <c r="T453" s="11" t="s">
        <v>1714</v>
      </c>
      <c r="AA453" s="20">
        <v>50.0</v>
      </c>
      <c r="AB453" s="20">
        <v>0.0</v>
      </c>
    </row>
    <row r="454">
      <c r="A454" s="7">
        <v>603.0</v>
      </c>
      <c r="B454" s="11" t="s">
        <v>1715</v>
      </c>
      <c r="C454" s="11" t="s">
        <v>1716</v>
      </c>
      <c r="D454" s="11" t="s">
        <v>1717</v>
      </c>
      <c r="E454" s="7">
        <v>2011.0</v>
      </c>
      <c r="F454" s="11" t="s">
        <v>1147</v>
      </c>
      <c r="G454" s="12" t="s">
        <v>40</v>
      </c>
      <c r="H454" s="20">
        <v>0.0</v>
      </c>
      <c r="I454" s="14" t="s">
        <v>39</v>
      </c>
      <c r="J454" s="20">
        <v>46.0</v>
      </c>
      <c r="K454" s="16" t="str">
        <f t="shared" si="1"/>
        <v>One sex</v>
      </c>
      <c r="L454" s="16" t="s">
        <v>40</v>
      </c>
      <c r="M454" s="16" t="s">
        <v>40</v>
      </c>
      <c r="N454" s="16" t="s">
        <v>40</v>
      </c>
      <c r="O454" s="25"/>
      <c r="P454" s="25"/>
      <c r="Q454" s="25"/>
      <c r="R454" s="25"/>
      <c r="S454" s="25"/>
      <c r="T454" s="11" t="s">
        <v>1718</v>
      </c>
      <c r="AA454" s="20">
        <v>0.0</v>
      </c>
      <c r="AB454" s="20">
        <v>46.0</v>
      </c>
    </row>
    <row r="455">
      <c r="A455" s="7">
        <v>604.0</v>
      </c>
      <c r="B455" s="11" t="s">
        <v>1719</v>
      </c>
      <c r="C455" s="11" t="s">
        <v>1720</v>
      </c>
      <c r="D455" s="11" t="s">
        <v>1721</v>
      </c>
      <c r="E455" s="7">
        <v>2011.0</v>
      </c>
      <c r="F455" s="11" t="s">
        <v>1653</v>
      </c>
      <c r="G455" s="12" t="s">
        <v>40</v>
      </c>
      <c r="H455" s="20">
        <v>8.0</v>
      </c>
      <c r="I455" s="14" t="s">
        <v>40</v>
      </c>
      <c r="J455" s="20">
        <v>8.0</v>
      </c>
      <c r="K455" s="16" t="str">
        <f t="shared" si="1"/>
        <v>XXXXXXX</v>
      </c>
      <c r="L455" s="16" t="s">
        <v>40</v>
      </c>
      <c r="M455" s="16" t="s">
        <v>39</v>
      </c>
      <c r="N455" s="16" t="s">
        <v>40</v>
      </c>
      <c r="O455" s="11"/>
      <c r="P455" s="25"/>
      <c r="Q455" s="25"/>
      <c r="R455" s="25"/>
      <c r="S455" s="25"/>
      <c r="T455" s="11" t="s">
        <v>1654</v>
      </c>
      <c r="AA455" s="20">
        <v>8.0</v>
      </c>
      <c r="AB455" s="20">
        <v>8.0</v>
      </c>
    </row>
    <row r="456">
      <c r="A456" s="7">
        <v>605.0</v>
      </c>
      <c r="B456" s="11" t="s">
        <v>1722</v>
      </c>
      <c r="C456" s="11" t="s">
        <v>1723</v>
      </c>
      <c r="D456" s="11" t="s">
        <v>1724</v>
      </c>
      <c r="E456" s="7">
        <v>2011.0</v>
      </c>
      <c r="F456" s="11" t="s">
        <v>47</v>
      </c>
      <c r="G456" s="12" t="s">
        <v>40</v>
      </c>
      <c r="H456" s="13"/>
      <c r="I456" s="14" t="s">
        <v>40</v>
      </c>
      <c r="J456" s="31" t="s">
        <v>1725</v>
      </c>
      <c r="K456" s="16" t="str">
        <f t="shared" si="1"/>
        <v>XXXXXXX</v>
      </c>
      <c r="L456" s="16" t="s">
        <v>40</v>
      </c>
      <c r="M456" s="12" t="s">
        <v>39</v>
      </c>
      <c r="N456" s="16" t="s">
        <v>40</v>
      </c>
      <c r="O456" s="11"/>
      <c r="P456" s="25"/>
      <c r="Q456" s="25"/>
      <c r="R456" s="25"/>
      <c r="S456" s="25"/>
      <c r="T456" s="25"/>
      <c r="AA456" s="13"/>
      <c r="AB456" s="31" t="s">
        <v>1725</v>
      </c>
    </row>
    <row r="457">
      <c r="A457" s="7">
        <v>607.0</v>
      </c>
      <c r="B457" s="11" t="s">
        <v>1726</v>
      </c>
      <c r="C457" s="11" t="s">
        <v>1727</v>
      </c>
      <c r="D457" s="11" t="s">
        <v>1728</v>
      </c>
      <c r="E457" s="7">
        <v>2011.0</v>
      </c>
      <c r="F457" s="11" t="s">
        <v>534</v>
      </c>
      <c r="G457" s="12" t="s">
        <v>39</v>
      </c>
      <c r="H457" s="20">
        <v>12.0</v>
      </c>
      <c r="I457" s="14" t="s">
        <v>40</v>
      </c>
      <c r="J457" s="20">
        <v>0.0</v>
      </c>
      <c r="K457" s="16" t="str">
        <f t="shared" si="1"/>
        <v>One sex</v>
      </c>
      <c r="L457" s="16" t="s">
        <v>40</v>
      </c>
      <c r="M457" s="16" t="s">
        <v>40</v>
      </c>
      <c r="N457" s="16" t="s">
        <v>40</v>
      </c>
      <c r="O457" s="25"/>
      <c r="P457" s="25"/>
      <c r="Q457" s="25"/>
      <c r="R457" s="25"/>
      <c r="S457" s="25"/>
      <c r="T457" s="25"/>
      <c r="AA457" s="20">
        <v>12.0</v>
      </c>
      <c r="AB457" s="20">
        <v>0.0</v>
      </c>
    </row>
    <row r="458">
      <c r="A458" s="7">
        <v>608.0</v>
      </c>
      <c r="B458" s="11" t="s">
        <v>1729</v>
      </c>
      <c r="C458" s="11" t="s">
        <v>1730</v>
      </c>
      <c r="D458" s="11" t="s">
        <v>1731</v>
      </c>
      <c r="E458" s="7">
        <v>2011.0</v>
      </c>
      <c r="F458" s="11" t="s">
        <v>201</v>
      </c>
      <c r="G458" s="12" t="s">
        <v>40</v>
      </c>
      <c r="H458" s="20">
        <v>0.0</v>
      </c>
      <c r="I458" s="14" t="s">
        <v>39</v>
      </c>
      <c r="J458" s="20">
        <v>225.0</v>
      </c>
      <c r="K458" s="16" t="str">
        <f t="shared" si="1"/>
        <v>One sex</v>
      </c>
      <c r="L458" s="16" t="s">
        <v>40</v>
      </c>
      <c r="M458" s="16" t="s">
        <v>40</v>
      </c>
      <c r="N458" s="16" t="s">
        <v>40</v>
      </c>
      <c r="O458" s="25"/>
      <c r="P458" s="25"/>
      <c r="Q458" s="25"/>
      <c r="R458" s="25"/>
      <c r="S458" s="25"/>
      <c r="T458" s="11" t="s">
        <v>1732</v>
      </c>
      <c r="AA458" s="20">
        <v>0.0</v>
      </c>
      <c r="AB458" s="20">
        <v>225.0</v>
      </c>
    </row>
    <row r="459">
      <c r="A459" s="7">
        <v>609.0</v>
      </c>
      <c r="B459" s="11" t="s">
        <v>1733</v>
      </c>
      <c r="C459" s="11" t="s">
        <v>1734</v>
      </c>
      <c r="D459" s="11" t="s">
        <v>1735</v>
      </c>
      <c r="E459" s="7">
        <v>2011.0</v>
      </c>
      <c r="F459" s="11" t="s">
        <v>84</v>
      </c>
      <c r="G459" s="12" t="s">
        <v>40</v>
      </c>
      <c r="H459" s="13"/>
      <c r="I459" s="14" t="s">
        <v>40</v>
      </c>
      <c r="J459" s="13"/>
      <c r="K459" s="16" t="str">
        <f t="shared" si="1"/>
        <v>One sex</v>
      </c>
      <c r="L459" s="16" t="s">
        <v>40</v>
      </c>
      <c r="M459" s="16" t="s">
        <v>40</v>
      </c>
      <c r="N459" s="16" t="s">
        <v>39</v>
      </c>
      <c r="O459" s="25"/>
      <c r="P459" s="25"/>
      <c r="Q459" s="25"/>
      <c r="R459" s="25"/>
      <c r="S459" s="25"/>
      <c r="T459" s="11" t="s">
        <v>838</v>
      </c>
      <c r="AA459" s="13"/>
      <c r="AB459" s="13"/>
    </row>
    <row r="460">
      <c r="A460" s="7">
        <v>610.0</v>
      </c>
      <c r="B460" s="11" t="s">
        <v>1736</v>
      </c>
      <c r="C460" s="11" t="s">
        <v>1737</v>
      </c>
      <c r="D460" s="11" t="s">
        <v>1738</v>
      </c>
      <c r="E460" s="7">
        <v>2011.0</v>
      </c>
      <c r="F460" s="11" t="s">
        <v>1739</v>
      </c>
      <c r="G460" s="12" t="s">
        <v>39</v>
      </c>
      <c r="H460" s="20">
        <v>32.0</v>
      </c>
      <c r="I460" s="14" t="s">
        <v>40</v>
      </c>
      <c r="J460" s="20">
        <v>0.0</v>
      </c>
      <c r="K460" s="16" t="str">
        <f t="shared" si="1"/>
        <v>One sex</v>
      </c>
      <c r="L460" s="16" t="s">
        <v>40</v>
      </c>
      <c r="M460" s="16" t="s">
        <v>40</v>
      </c>
      <c r="N460" s="16" t="s">
        <v>40</v>
      </c>
      <c r="O460" s="25"/>
      <c r="P460" s="25"/>
      <c r="Q460" s="25"/>
      <c r="R460" s="25"/>
      <c r="S460" s="25"/>
      <c r="T460" s="11" t="s">
        <v>1740</v>
      </c>
      <c r="AA460" s="20">
        <v>32.0</v>
      </c>
      <c r="AB460" s="20">
        <v>0.0</v>
      </c>
    </row>
    <row r="461">
      <c r="A461" s="7">
        <v>611.0</v>
      </c>
      <c r="B461" s="11" t="s">
        <v>1741</v>
      </c>
      <c r="C461" s="11" t="s">
        <v>1742</v>
      </c>
      <c r="D461" s="11" t="s">
        <v>1743</v>
      </c>
      <c r="E461" s="7">
        <v>2011.0</v>
      </c>
      <c r="F461" s="11" t="s">
        <v>1744</v>
      </c>
      <c r="G461" s="12" t="s">
        <v>40</v>
      </c>
      <c r="H461" s="20">
        <v>0.0</v>
      </c>
      <c r="I461" s="14" t="s">
        <v>39</v>
      </c>
      <c r="J461" s="20">
        <v>35.0</v>
      </c>
      <c r="K461" s="16" t="str">
        <f t="shared" si="1"/>
        <v>One sex</v>
      </c>
      <c r="L461" s="16" t="s">
        <v>40</v>
      </c>
      <c r="M461" s="16" t="s">
        <v>40</v>
      </c>
      <c r="N461" s="16" t="s">
        <v>40</v>
      </c>
      <c r="O461" s="25"/>
      <c r="P461" s="25"/>
      <c r="Q461" s="25"/>
      <c r="R461" s="25"/>
      <c r="S461" s="25"/>
      <c r="T461" s="25"/>
      <c r="AA461" s="20">
        <v>0.0</v>
      </c>
      <c r="AB461" s="20">
        <v>35.0</v>
      </c>
    </row>
    <row r="462">
      <c r="A462" s="7">
        <v>613.0</v>
      </c>
      <c r="B462" s="11" t="s">
        <v>1745</v>
      </c>
      <c r="C462" s="11" t="s">
        <v>1746</v>
      </c>
      <c r="D462" s="11" t="s">
        <v>1747</v>
      </c>
      <c r="E462" s="7">
        <v>2010.0</v>
      </c>
      <c r="F462" s="11" t="s">
        <v>1344</v>
      </c>
      <c r="G462" s="12" t="s">
        <v>40</v>
      </c>
      <c r="H462" s="13"/>
      <c r="I462" s="14" t="s">
        <v>40</v>
      </c>
      <c r="J462" s="13"/>
      <c r="K462" s="16" t="str">
        <f t="shared" si="1"/>
        <v>One sex</v>
      </c>
      <c r="L462" s="16" t="s">
        <v>40</v>
      </c>
      <c r="M462" s="16" t="s">
        <v>40</v>
      </c>
      <c r="N462" s="16" t="s">
        <v>39</v>
      </c>
      <c r="O462" s="25"/>
      <c r="P462" s="25"/>
      <c r="Q462" s="25"/>
      <c r="R462" s="25"/>
      <c r="S462" s="25"/>
      <c r="T462" s="11" t="s">
        <v>1618</v>
      </c>
      <c r="AA462" s="13"/>
      <c r="AB462" s="13"/>
    </row>
    <row r="463">
      <c r="A463" s="7">
        <v>614.0</v>
      </c>
      <c r="B463" s="11" t="s">
        <v>1748</v>
      </c>
      <c r="C463" s="11" t="s">
        <v>1749</v>
      </c>
      <c r="D463" s="11" t="s">
        <v>1750</v>
      </c>
      <c r="E463" s="7">
        <v>2010.0</v>
      </c>
      <c r="F463" s="11" t="s">
        <v>773</v>
      </c>
      <c r="G463" s="12" t="s">
        <v>40</v>
      </c>
      <c r="H463" s="20">
        <v>0.0</v>
      </c>
      <c r="I463" s="14" t="s">
        <v>39</v>
      </c>
      <c r="J463" s="20">
        <v>15.0</v>
      </c>
      <c r="K463" s="16" t="str">
        <f t="shared" si="1"/>
        <v>One sex</v>
      </c>
      <c r="L463" s="16" t="s">
        <v>40</v>
      </c>
      <c r="M463" s="16" t="s">
        <v>40</v>
      </c>
      <c r="N463" s="16" t="s">
        <v>40</v>
      </c>
      <c r="O463" s="25"/>
      <c r="P463" s="25"/>
      <c r="Q463" s="25"/>
      <c r="R463" s="25"/>
      <c r="S463" s="25"/>
      <c r="T463" s="25"/>
      <c r="AA463" s="20">
        <v>0.0</v>
      </c>
      <c r="AB463" s="20">
        <v>15.0</v>
      </c>
    </row>
    <row r="464">
      <c r="A464" s="7">
        <v>615.0</v>
      </c>
      <c r="B464" s="11" t="s">
        <v>1751</v>
      </c>
      <c r="C464" s="11" t="s">
        <v>1752</v>
      </c>
      <c r="D464" s="11" t="s">
        <v>1753</v>
      </c>
      <c r="E464" s="7">
        <v>2010.0</v>
      </c>
      <c r="F464" s="11" t="s">
        <v>159</v>
      </c>
      <c r="G464" s="12" t="s">
        <v>39</v>
      </c>
      <c r="H464" s="20">
        <v>32.0</v>
      </c>
      <c r="I464" s="14" t="s">
        <v>40</v>
      </c>
      <c r="J464" s="20">
        <v>0.0</v>
      </c>
      <c r="K464" s="16" t="str">
        <f t="shared" si="1"/>
        <v>One sex</v>
      </c>
      <c r="L464" s="16" t="s">
        <v>40</v>
      </c>
      <c r="M464" s="16" t="s">
        <v>40</v>
      </c>
      <c r="N464" s="16" t="s">
        <v>40</v>
      </c>
      <c r="O464" s="25"/>
      <c r="P464" s="25"/>
      <c r="Q464" s="25"/>
      <c r="R464" s="25"/>
      <c r="S464" s="25"/>
      <c r="T464" s="11" t="s">
        <v>1754</v>
      </c>
      <c r="AA464" s="20">
        <v>32.0</v>
      </c>
      <c r="AB464" s="20">
        <v>0.0</v>
      </c>
    </row>
    <row r="465">
      <c r="A465" s="7">
        <v>616.0</v>
      </c>
      <c r="B465" s="11" t="s">
        <v>1755</v>
      </c>
      <c r="C465" s="11" t="s">
        <v>1756</v>
      </c>
      <c r="D465" s="11" t="s">
        <v>1757</v>
      </c>
      <c r="E465" s="7">
        <v>2010.0</v>
      </c>
      <c r="F465" s="11" t="s">
        <v>1758</v>
      </c>
      <c r="G465" s="12" t="s">
        <v>40</v>
      </c>
      <c r="H465" s="29"/>
      <c r="I465" s="14" t="s">
        <v>40</v>
      </c>
      <c r="J465" s="29"/>
      <c r="K465" s="16" t="str">
        <f t="shared" si="1"/>
        <v>One sex</v>
      </c>
      <c r="L465" s="16" t="s">
        <v>40</v>
      </c>
      <c r="M465" s="16" t="s">
        <v>40</v>
      </c>
      <c r="N465" s="16" t="s">
        <v>39</v>
      </c>
      <c r="O465" s="25"/>
      <c r="P465" s="25"/>
      <c r="Q465" s="25"/>
      <c r="R465" s="25"/>
      <c r="S465" s="25"/>
      <c r="T465" s="25"/>
      <c r="AA465" s="29"/>
      <c r="AB465" s="29"/>
    </row>
    <row r="466">
      <c r="A466" s="7">
        <v>617.0</v>
      </c>
      <c r="B466" s="11" t="s">
        <v>1759</v>
      </c>
      <c r="C466" s="11" t="s">
        <v>1760</v>
      </c>
      <c r="D466" s="11" t="s">
        <v>1761</v>
      </c>
      <c r="E466" s="7">
        <v>2010.0</v>
      </c>
      <c r="F466" s="11" t="s">
        <v>84</v>
      </c>
      <c r="G466" s="12" t="s">
        <v>39</v>
      </c>
      <c r="H466" s="20">
        <v>48.0</v>
      </c>
      <c r="I466" s="14" t="s">
        <v>40</v>
      </c>
      <c r="J466" s="20">
        <v>0.0</v>
      </c>
      <c r="K466" s="16" t="str">
        <f t="shared" si="1"/>
        <v>One sex</v>
      </c>
      <c r="L466" s="16" t="s">
        <v>40</v>
      </c>
      <c r="M466" s="16" t="s">
        <v>40</v>
      </c>
      <c r="N466" s="16" t="s">
        <v>40</v>
      </c>
      <c r="O466" s="25"/>
      <c r="P466" s="25"/>
      <c r="Q466" s="25"/>
      <c r="R466" s="25"/>
      <c r="S466" s="25"/>
      <c r="T466" s="11" t="s">
        <v>553</v>
      </c>
      <c r="AA466" s="20">
        <v>48.0</v>
      </c>
      <c r="AB466" s="20">
        <v>0.0</v>
      </c>
    </row>
    <row r="467">
      <c r="A467" s="7">
        <v>618.0</v>
      </c>
      <c r="B467" s="11" t="s">
        <v>1762</v>
      </c>
      <c r="C467" s="11" t="s">
        <v>1763</v>
      </c>
      <c r="D467" s="11" t="s">
        <v>1764</v>
      </c>
      <c r="E467" s="7">
        <v>2010.0</v>
      </c>
      <c r="F467" s="11" t="s">
        <v>84</v>
      </c>
      <c r="G467" s="12" t="s">
        <v>39</v>
      </c>
      <c r="H467" s="20">
        <v>78.0</v>
      </c>
      <c r="I467" s="14" t="s">
        <v>40</v>
      </c>
      <c r="J467" s="20">
        <v>0.0</v>
      </c>
      <c r="K467" s="16" t="str">
        <f t="shared" si="1"/>
        <v>One sex</v>
      </c>
      <c r="L467" s="16" t="s">
        <v>40</v>
      </c>
      <c r="M467" s="16" t="s">
        <v>40</v>
      </c>
      <c r="N467" s="16" t="s">
        <v>40</v>
      </c>
      <c r="O467" s="25"/>
      <c r="P467" s="25"/>
      <c r="Q467" s="25"/>
      <c r="R467" s="25"/>
      <c r="S467" s="25"/>
      <c r="T467" s="25"/>
      <c r="AA467" s="20">
        <v>78.0</v>
      </c>
      <c r="AB467" s="20">
        <v>0.0</v>
      </c>
    </row>
    <row r="468">
      <c r="A468" s="7">
        <v>619.0</v>
      </c>
      <c r="B468" s="11" t="s">
        <v>1765</v>
      </c>
      <c r="C468" s="11" t="s">
        <v>1766</v>
      </c>
      <c r="D468" s="11" t="s">
        <v>1767</v>
      </c>
      <c r="E468" s="7">
        <v>2010.0</v>
      </c>
      <c r="F468" s="11" t="s">
        <v>84</v>
      </c>
      <c r="G468" s="12" t="s">
        <v>40</v>
      </c>
      <c r="H468" s="13"/>
      <c r="I468" s="14" t="s">
        <v>40</v>
      </c>
      <c r="J468" s="13"/>
      <c r="K468" s="16" t="str">
        <f t="shared" si="1"/>
        <v>One sex</v>
      </c>
      <c r="L468" s="16" t="s">
        <v>40</v>
      </c>
      <c r="M468" s="16" t="s">
        <v>40</v>
      </c>
      <c r="N468" s="16" t="s">
        <v>39</v>
      </c>
      <c r="O468" s="25"/>
      <c r="P468" s="25"/>
      <c r="Q468" s="25"/>
      <c r="R468" s="25"/>
      <c r="S468" s="25"/>
      <c r="T468" s="11" t="s">
        <v>1768</v>
      </c>
      <c r="AA468" s="13"/>
      <c r="AB468" s="13"/>
      <c r="AC468" s="20">
        <v>8.0</v>
      </c>
    </row>
    <row r="469">
      <c r="A469" s="7">
        <v>620.0</v>
      </c>
      <c r="B469" s="11" t="s">
        <v>1769</v>
      </c>
      <c r="C469" s="11" t="s">
        <v>1770</v>
      </c>
      <c r="D469" s="11" t="s">
        <v>1771</v>
      </c>
      <c r="E469" s="7">
        <v>2010.0</v>
      </c>
      <c r="F469" s="11" t="s">
        <v>1772</v>
      </c>
      <c r="G469" s="12" t="s">
        <v>40</v>
      </c>
      <c r="H469" s="13"/>
      <c r="I469" s="14" t="s">
        <v>40</v>
      </c>
      <c r="J469" s="13"/>
      <c r="K469" s="16" t="str">
        <f t="shared" si="1"/>
        <v>One sex</v>
      </c>
      <c r="L469" s="16" t="s">
        <v>40</v>
      </c>
      <c r="M469" s="16" t="s">
        <v>40</v>
      </c>
      <c r="N469" s="16" t="s">
        <v>39</v>
      </c>
      <c r="O469" s="25"/>
      <c r="P469" s="25"/>
      <c r="Q469" s="25"/>
      <c r="R469" s="25"/>
      <c r="S469" s="25"/>
      <c r="T469" s="11" t="s">
        <v>1773</v>
      </c>
      <c r="AA469" s="13"/>
      <c r="AB469" s="13"/>
      <c r="AC469" s="13"/>
    </row>
    <row r="470">
      <c r="A470" s="7">
        <v>622.0</v>
      </c>
      <c r="B470" s="11" t="s">
        <v>1774</v>
      </c>
      <c r="C470" s="11" t="s">
        <v>1775</v>
      </c>
      <c r="D470" s="11" t="s">
        <v>1776</v>
      </c>
      <c r="E470" s="7">
        <v>2010.0</v>
      </c>
      <c r="F470" s="11" t="s">
        <v>84</v>
      </c>
      <c r="G470" s="12" t="s">
        <v>40</v>
      </c>
      <c r="H470" s="13"/>
      <c r="I470" s="14" t="s">
        <v>40</v>
      </c>
      <c r="J470" s="13"/>
      <c r="K470" s="16" t="str">
        <f t="shared" si="1"/>
        <v>One sex</v>
      </c>
      <c r="L470" s="16" t="s">
        <v>40</v>
      </c>
      <c r="M470" s="16" t="s">
        <v>40</v>
      </c>
      <c r="N470" s="16" t="s">
        <v>39</v>
      </c>
      <c r="O470" s="25"/>
      <c r="P470" s="25"/>
      <c r="Q470" s="25"/>
      <c r="R470" s="25"/>
      <c r="S470" s="25"/>
      <c r="T470" s="11" t="s">
        <v>1768</v>
      </c>
      <c r="AA470" s="13"/>
      <c r="AB470" s="13"/>
    </row>
    <row r="471">
      <c r="A471" s="7">
        <v>624.0</v>
      </c>
      <c r="B471" s="11" t="s">
        <v>1777</v>
      </c>
      <c r="C471" s="11" t="s">
        <v>1778</v>
      </c>
      <c r="D471" s="11" t="s">
        <v>1779</v>
      </c>
      <c r="E471" s="7">
        <v>2010.0</v>
      </c>
      <c r="F471" s="11" t="s">
        <v>1780</v>
      </c>
      <c r="G471" s="12" t="s">
        <v>39</v>
      </c>
      <c r="H471" s="20">
        <v>54.0</v>
      </c>
      <c r="I471" s="14" t="s">
        <v>40</v>
      </c>
      <c r="J471" s="20">
        <v>0.0</v>
      </c>
      <c r="K471" s="16" t="str">
        <f t="shared" si="1"/>
        <v>One sex</v>
      </c>
      <c r="L471" s="16" t="s">
        <v>40</v>
      </c>
      <c r="M471" s="16" t="s">
        <v>40</v>
      </c>
      <c r="N471" s="16" t="s">
        <v>40</v>
      </c>
      <c r="O471" s="25"/>
      <c r="P471" s="25"/>
      <c r="Q471" s="25"/>
      <c r="R471" s="25"/>
      <c r="S471" s="25"/>
      <c r="T471" s="25"/>
      <c r="AA471" s="20">
        <v>54.0</v>
      </c>
      <c r="AB471" s="20">
        <v>0.0</v>
      </c>
    </row>
    <row r="472">
      <c r="A472" s="7">
        <v>625.0</v>
      </c>
      <c r="B472" s="11" t="s">
        <v>1781</v>
      </c>
      <c r="C472" s="11" t="s">
        <v>1782</v>
      </c>
      <c r="D472" s="11" t="s">
        <v>1783</v>
      </c>
      <c r="E472" s="7">
        <v>2010.0</v>
      </c>
      <c r="F472" s="11" t="s">
        <v>1544</v>
      </c>
      <c r="G472" s="12" t="s">
        <v>39</v>
      </c>
      <c r="H472" s="20">
        <v>27.0</v>
      </c>
      <c r="I472" s="14" t="s">
        <v>40</v>
      </c>
      <c r="J472" s="20">
        <v>0.0</v>
      </c>
      <c r="K472" s="16" t="str">
        <f t="shared" si="1"/>
        <v>One sex</v>
      </c>
      <c r="L472" s="16" t="s">
        <v>40</v>
      </c>
      <c r="M472" s="16" t="s">
        <v>40</v>
      </c>
      <c r="N472" s="16" t="s">
        <v>40</v>
      </c>
      <c r="O472" s="25"/>
      <c r="P472" s="25"/>
      <c r="Q472" s="25"/>
      <c r="R472" s="25"/>
      <c r="S472" s="25"/>
      <c r="T472" s="11" t="s">
        <v>1784</v>
      </c>
      <c r="AA472" s="20">
        <v>27.0</v>
      </c>
      <c r="AB472" s="20">
        <v>0.0</v>
      </c>
    </row>
    <row r="473">
      <c r="A473" s="7">
        <v>627.0</v>
      </c>
      <c r="B473" s="11" t="s">
        <v>1785</v>
      </c>
      <c r="C473" s="11" t="s">
        <v>1786</v>
      </c>
      <c r="D473" s="11" t="s">
        <v>1787</v>
      </c>
      <c r="E473" s="7">
        <v>2010.0</v>
      </c>
      <c r="F473" s="11" t="s">
        <v>443</v>
      </c>
      <c r="G473" s="12" t="s">
        <v>40</v>
      </c>
      <c r="H473" s="20">
        <v>22.0</v>
      </c>
      <c r="I473" s="14" t="s">
        <v>40</v>
      </c>
      <c r="J473" s="20">
        <v>0.0</v>
      </c>
      <c r="K473" s="16" t="str">
        <f t="shared" si="1"/>
        <v>One sex</v>
      </c>
      <c r="L473" s="16" t="s">
        <v>40</v>
      </c>
      <c r="M473" s="16" t="s">
        <v>40</v>
      </c>
      <c r="N473" s="16" t="s">
        <v>39</v>
      </c>
      <c r="O473" s="25"/>
      <c r="P473" s="25"/>
      <c r="Q473" s="25"/>
      <c r="R473" s="25"/>
      <c r="S473" s="25"/>
      <c r="T473" s="25"/>
      <c r="AA473" s="20">
        <v>22.0</v>
      </c>
      <c r="AB473" s="20">
        <v>0.0</v>
      </c>
    </row>
    <row r="474">
      <c r="A474" s="7">
        <v>628.0</v>
      </c>
      <c r="B474" s="11" t="s">
        <v>1788</v>
      </c>
      <c r="C474" s="11" t="s">
        <v>1789</v>
      </c>
      <c r="D474" s="11" t="s">
        <v>1790</v>
      </c>
      <c r="E474" s="7">
        <v>2010.0</v>
      </c>
      <c r="F474" s="11" t="s">
        <v>140</v>
      </c>
      <c r="G474" s="12" t="s">
        <v>39</v>
      </c>
      <c r="H474" s="20">
        <v>18.0</v>
      </c>
      <c r="I474" s="14" t="s">
        <v>40</v>
      </c>
      <c r="J474" s="20">
        <v>0.0</v>
      </c>
      <c r="K474" s="16" t="str">
        <f t="shared" si="1"/>
        <v>One sex</v>
      </c>
      <c r="L474" s="16" t="s">
        <v>40</v>
      </c>
      <c r="M474" s="16" t="s">
        <v>40</v>
      </c>
      <c r="N474" s="16" t="s">
        <v>40</v>
      </c>
      <c r="O474" s="25"/>
      <c r="P474" s="25"/>
      <c r="Q474" s="25"/>
      <c r="R474" s="25"/>
      <c r="S474" s="25"/>
      <c r="T474" s="25"/>
      <c r="AA474" s="20">
        <v>18.0</v>
      </c>
      <c r="AB474" s="20">
        <v>0.0</v>
      </c>
    </row>
    <row r="475">
      <c r="A475" s="7">
        <v>629.0</v>
      </c>
      <c r="B475" s="11" t="s">
        <v>1791</v>
      </c>
      <c r="C475" s="11" t="s">
        <v>1792</v>
      </c>
      <c r="D475" s="11" t="s">
        <v>1793</v>
      </c>
      <c r="E475" s="7">
        <v>2010.0</v>
      </c>
      <c r="F475" s="11" t="s">
        <v>534</v>
      </c>
      <c r="G475" s="12" t="s">
        <v>40</v>
      </c>
      <c r="H475" s="20">
        <v>150.0</v>
      </c>
      <c r="I475" s="14" t="s">
        <v>40</v>
      </c>
      <c r="J475" s="20">
        <v>0.0</v>
      </c>
      <c r="K475" s="16" t="str">
        <f t="shared" si="1"/>
        <v>One sex</v>
      </c>
      <c r="L475" s="16" t="s">
        <v>40</v>
      </c>
      <c r="M475" s="16" t="s">
        <v>40</v>
      </c>
      <c r="N475" s="16" t="s">
        <v>39</v>
      </c>
      <c r="O475" s="25"/>
      <c r="P475" s="25"/>
      <c r="Q475" s="25"/>
      <c r="R475" s="25"/>
      <c r="S475" s="25"/>
      <c r="T475" s="25"/>
      <c r="AA475" s="20">
        <v>150.0</v>
      </c>
      <c r="AB475" s="20">
        <v>0.0</v>
      </c>
    </row>
    <row r="476">
      <c r="A476" s="7">
        <v>631.0</v>
      </c>
      <c r="B476" s="11" t="s">
        <v>1794</v>
      </c>
      <c r="C476" s="11" t="s">
        <v>1795</v>
      </c>
      <c r="D476" s="11" t="s">
        <v>1796</v>
      </c>
      <c r="E476" s="7">
        <v>2010.0</v>
      </c>
      <c r="F476" s="11" t="s">
        <v>54</v>
      </c>
      <c r="G476" s="12" t="s">
        <v>39</v>
      </c>
      <c r="H476" s="20">
        <v>10.0</v>
      </c>
      <c r="I476" s="14" t="s">
        <v>40</v>
      </c>
      <c r="J476" s="20">
        <v>0.0</v>
      </c>
      <c r="K476" s="16" t="str">
        <f t="shared" si="1"/>
        <v>One sex</v>
      </c>
      <c r="L476" s="16" t="s">
        <v>40</v>
      </c>
      <c r="M476" s="16" t="s">
        <v>40</v>
      </c>
      <c r="N476" s="16" t="s">
        <v>40</v>
      </c>
      <c r="O476" s="25"/>
      <c r="P476" s="25"/>
      <c r="Q476" s="25"/>
      <c r="R476" s="25"/>
      <c r="S476" s="25"/>
      <c r="T476" s="25"/>
      <c r="AA476" s="20">
        <v>10.0</v>
      </c>
      <c r="AB476" s="20">
        <v>0.0</v>
      </c>
    </row>
    <row r="477">
      <c r="A477" s="7">
        <v>632.0</v>
      </c>
      <c r="B477" s="11" t="s">
        <v>1797</v>
      </c>
      <c r="C477" s="11" t="s">
        <v>1798</v>
      </c>
      <c r="D477" s="11" t="s">
        <v>1799</v>
      </c>
      <c r="E477" s="7">
        <v>2010.0</v>
      </c>
      <c r="F477" s="11" t="s">
        <v>209</v>
      </c>
      <c r="G477" s="12" t="s">
        <v>39</v>
      </c>
      <c r="H477" s="20">
        <v>90.0</v>
      </c>
      <c r="I477" s="14" t="s">
        <v>40</v>
      </c>
      <c r="J477" s="20">
        <v>0.0</v>
      </c>
      <c r="K477" s="16" t="str">
        <f t="shared" si="1"/>
        <v>One sex</v>
      </c>
      <c r="L477" s="16" t="s">
        <v>40</v>
      </c>
      <c r="M477" s="16" t="s">
        <v>40</v>
      </c>
      <c r="N477" s="16" t="s">
        <v>40</v>
      </c>
      <c r="O477" s="25"/>
      <c r="P477" s="25"/>
      <c r="Q477" s="25"/>
      <c r="R477" s="25"/>
      <c r="S477" s="25"/>
      <c r="T477" s="25"/>
      <c r="AA477" s="20">
        <v>90.0</v>
      </c>
      <c r="AB477" s="20">
        <v>0.0</v>
      </c>
    </row>
    <row r="478">
      <c r="A478" s="7">
        <v>636.0</v>
      </c>
      <c r="B478" s="11" t="s">
        <v>1800</v>
      </c>
      <c r="C478" s="11" t="s">
        <v>1801</v>
      </c>
      <c r="D478" s="11" t="s">
        <v>1802</v>
      </c>
      <c r="E478" s="7">
        <v>2010.0</v>
      </c>
      <c r="F478" s="11" t="s">
        <v>1758</v>
      </c>
      <c r="G478" s="12" t="s">
        <v>39</v>
      </c>
      <c r="H478" s="20">
        <v>240.0</v>
      </c>
      <c r="I478" s="14" t="s">
        <v>40</v>
      </c>
      <c r="J478" s="20">
        <v>0.0</v>
      </c>
      <c r="K478" s="16" t="str">
        <f t="shared" si="1"/>
        <v>One sex</v>
      </c>
      <c r="L478" s="16" t="s">
        <v>40</v>
      </c>
      <c r="M478" s="16" t="s">
        <v>40</v>
      </c>
      <c r="N478" s="16" t="s">
        <v>40</v>
      </c>
      <c r="O478" s="25"/>
      <c r="P478" s="25"/>
      <c r="Q478" s="25"/>
      <c r="R478" s="25"/>
      <c r="S478" s="25"/>
      <c r="T478" s="11" t="s">
        <v>1803</v>
      </c>
      <c r="AA478" s="20">
        <v>240.0</v>
      </c>
      <c r="AB478" s="20">
        <v>0.0</v>
      </c>
    </row>
    <row r="479">
      <c r="A479" s="7">
        <v>637.0</v>
      </c>
      <c r="B479" s="11" t="s">
        <v>1804</v>
      </c>
      <c r="C479" s="11" t="s">
        <v>1805</v>
      </c>
      <c r="D479" s="11" t="s">
        <v>1806</v>
      </c>
      <c r="E479" s="7">
        <v>2010.0</v>
      </c>
      <c r="F479" s="11" t="s">
        <v>201</v>
      </c>
      <c r="G479" s="12" t="s">
        <v>40</v>
      </c>
      <c r="H479" s="13"/>
      <c r="I479" s="14" t="s">
        <v>39</v>
      </c>
      <c r="J479" s="20">
        <v>0.0</v>
      </c>
      <c r="K479" s="16" t="str">
        <f t="shared" si="1"/>
        <v>One sex</v>
      </c>
      <c r="L479" s="16" t="s">
        <v>40</v>
      </c>
      <c r="M479" s="16" t="s">
        <v>40</v>
      </c>
      <c r="N479" s="16" t="s">
        <v>40</v>
      </c>
      <c r="O479" s="25"/>
      <c r="P479" s="25"/>
      <c r="Q479" s="25"/>
      <c r="R479" s="25"/>
      <c r="S479" s="25"/>
      <c r="T479" s="11" t="s">
        <v>1807</v>
      </c>
      <c r="AA479" s="13"/>
      <c r="AB479" s="20">
        <v>0.0</v>
      </c>
    </row>
    <row r="480">
      <c r="A480" s="7">
        <v>640.0</v>
      </c>
      <c r="B480" s="11" t="s">
        <v>1808</v>
      </c>
      <c r="C480" s="11" t="s">
        <v>1809</v>
      </c>
      <c r="D480" s="11" t="s">
        <v>1810</v>
      </c>
      <c r="E480" s="7">
        <v>2010.0</v>
      </c>
      <c r="F480" s="11" t="s">
        <v>47</v>
      </c>
      <c r="G480" s="12" t="s">
        <v>40</v>
      </c>
      <c r="H480" s="13"/>
      <c r="I480" s="14" t="s">
        <v>40</v>
      </c>
      <c r="J480" s="13"/>
      <c r="K480" s="16" t="str">
        <f t="shared" si="1"/>
        <v>One sex</v>
      </c>
      <c r="L480" s="16" t="s">
        <v>40</v>
      </c>
      <c r="M480" s="16" t="s">
        <v>40</v>
      </c>
      <c r="N480" s="16" t="s">
        <v>39</v>
      </c>
      <c r="O480" s="25"/>
      <c r="P480" s="25"/>
      <c r="Q480" s="25"/>
      <c r="R480" s="25"/>
      <c r="S480" s="25"/>
      <c r="T480" s="11" t="s">
        <v>1811</v>
      </c>
      <c r="AA480" s="13"/>
      <c r="AB480" s="13"/>
      <c r="AC480" s="31">
        <v>9.0</v>
      </c>
    </row>
    <row r="481">
      <c r="A481" s="7">
        <v>641.0</v>
      </c>
      <c r="B481" s="11" t="s">
        <v>1812</v>
      </c>
      <c r="C481" s="11" t="s">
        <v>1813</v>
      </c>
      <c r="D481" s="11" t="s">
        <v>1814</v>
      </c>
      <c r="E481" s="7">
        <v>2010.0</v>
      </c>
      <c r="F481" s="11" t="s">
        <v>173</v>
      </c>
      <c r="G481" s="12" t="s">
        <v>39</v>
      </c>
      <c r="H481" s="20">
        <v>10.0</v>
      </c>
      <c r="I481" s="14" t="s">
        <v>40</v>
      </c>
      <c r="J481" s="20">
        <v>0.0</v>
      </c>
      <c r="K481" s="16" t="str">
        <f t="shared" si="1"/>
        <v>One sex</v>
      </c>
      <c r="L481" s="16" t="s">
        <v>40</v>
      </c>
      <c r="M481" s="16" t="s">
        <v>40</v>
      </c>
      <c r="N481" s="16" t="s">
        <v>40</v>
      </c>
      <c r="O481" s="25"/>
      <c r="P481" s="25"/>
      <c r="Q481" s="25"/>
      <c r="R481" s="25"/>
      <c r="S481" s="25"/>
      <c r="T481" s="25"/>
      <c r="AA481" s="20">
        <v>10.0</v>
      </c>
      <c r="AB481" s="20">
        <v>0.0</v>
      </c>
    </row>
    <row r="482">
      <c r="A482" s="7">
        <v>642.0</v>
      </c>
      <c r="B482" s="11" t="s">
        <v>1815</v>
      </c>
      <c r="C482" s="11" t="s">
        <v>1816</v>
      </c>
      <c r="D482" s="11" t="s">
        <v>1817</v>
      </c>
      <c r="E482" s="7">
        <v>2010.0</v>
      </c>
      <c r="F482" s="11" t="s">
        <v>1818</v>
      </c>
      <c r="G482" s="12" t="s">
        <v>39</v>
      </c>
      <c r="H482" s="13"/>
      <c r="I482" s="14" t="s">
        <v>40</v>
      </c>
      <c r="J482" s="13"/>
      <c r="K482" s="16" t="str">
        <f t="shared" si="1"/>
        <v>One sex</v>
      </c>
      <c r="L482" s="16" t="s">
        <v>40</v>
      </c>
      <c r="M482" s="16" t="s">
        <v>40</v>
      </c>
      <c r="N482" s="16" t="s">
        <v>40</v>
      </c>
      <c r="O482" s="25"/>
      <c r="P482" s="25"/>
      <c r="Q482" s="25"/>
      <c r="R482" s="25"/>
      <c r="S482" s="25"/>
      <c r="T482" s="25"/>
      <c r="AA482" s="13"/>
      <c r="AB482" s="13"/>
    </row>
    <row r="483">
      <c r="A483" s="7">
        <v>643.0</v>
      </c>
      <c r="B483" s="11" t="s">
        <v>1819</v>
      </c>
      <c r="C483" s="11" t="s">
        <v>1820</v>
      </c>
      <c r="D483" s="11" t="s">
        <v>1821</v>
      </c>
      <c r="E483" s="7">
        <v>2010.0</v>
      </c>
      <c r="F483" s="11" t="s">
        <v>47</v>
      </c>
      <c r="G483" s="12" t="s">
        <v>39</v>
      </c>
      <c r="H483" s="20">
        <v>48.0</v>
      </c>
      <c r="I483" s="14" t="s">
        <v>40</v>
      </c>
      <c r="J483" s="20">
        <v>0.0</v>
      </c>
      <c r="K483" s="16" t="str">
        <f t="shared" si="1"/>
        <v>One sex</v>
      </c>
      <c r="L483" s="16" t="s">
        <v>40</v>
      </c>
      <c r="M483" s="16" t="s">
        <v>40</v>
      </c>
      <c r="N483" s="16" t="s">
        <v>40</v>
      </c>
      <c r="O483" s="25"/>
      <c r="P483" s="25"/>
      <c r="Q483" s="25"/>
      <c r="R483" s="25"/>
      <c r="S483" s="25"/>
      <c r="T483" s="25"/>
      <c r="AA483" s="20">
        <v>48.0</v>
      </c>
      <c r="AB483" s="20">
        <v>0.0</v>
      </c>
    </row>
    <row r="484">
      <c r="A484" s="7">
        <v>646.0</v>
      </c>
      <c r="B484" s="11" t="s">
        <v>1822</v>
      </c>
      <c r="C484" s="11" t="s">
        <v>1823</v>
      </c>
      <c r="D484" s="11" t="s">
        <v>1824</v>
      </c>
      <c r="E484" s="7">
        <v>2010.0</v>
      </c>
      <c r="F484" s="11" t="s">
        <v>47</v>
      </c>
      <c r="G484" s="12" t="s">
        <v>39</v>
      </c>
      <c r="H484" s="13"/>
      <c r="I484" s="14" t="s">
        <v>40</v>
      </c>
      <c r="J484" s="20">
        <v>0.0</v>
      </c>
      <c r="K484" s="16" t="str">
        <f t="shared" si="1"/>
        <v>One sex</v>
      </c>
      <c r="L484" s="16" t="s">
        <v>40</v>
      </c>
      <c r="M484" s="16" t="s">
        <v>40</v>
      </c>
      <c r="N484" s="16" t="s">
        <v>40</v>
      </c>
      <c r="O484" s="25"/>
      <c r="P484" s="25"/>
      <c r="Q484" s="25"/>
      <c r="R484" s="25"/>
      <c r="S484" s="25"/>
      <c r="T484" s="25"/>
      <c r="AA484" s="13"/>
      <c r="AB484" s="20">
        <v>0.0</v>
      </c>
    </row>
    <row r="485">
      <c r="A485" s="7">
        <v>647.0</v>
      </c>
      <c r="B485" s="11" t="s">
        <v>1825</v>
      </c>
      <c r="C485" s="11" t="s">
        <v>1826</v>
      </c>
      <c r="D485" s="11" t="s">
        <v>1827</v>
      </c>
      <c r="E485" s="7">
        <v>2010.0</v>
      </c>
      <c r="F485" s="11" t="s">
        <v>140</v>
      </c>
      <c r="G485" s="12" t="s">
        <v>39</v>
      </c>
      <c r="H485" s="20">
        <v>40.0</v>
      </c>
      <c r="I485" s="14" t="s">
        <v>40</v>
      </c>
      <c r="J485" s="20">
        <v>0.0</v>
      </c>
      <c r="K485" s="16" t="str">
        <f t="shared" si="1"/>
        <v>One sex</v>
      </c>
      <c r="L485" s="16" t="s">
        <v>40</v>
      </c>
      <c r="M485" s="16" t="s">
        <v>40</v>
      </c>
      <c r="N485" s="16" t="s">
        <v>40</v>
      </c>
      <c r="O485" s="25"/>
      <c r="P485" s="25"/>
      <c r="Q485" s="25"/>
      <c r="R485" s="25"/>
      <c r="S485" s="25"/>
      <c r="T485" s="25"/>
      <c r="AA485" s="20">
        <v>40.0</v>
      </c>
      <c r="AB485" s="20">
        <v>0.0</v>
      </c>
    </row>
    <row r="486">
      <c r="A486" s="7">
        <v>649.0</v>
      </c>
      <c r="B486" s="11" t="s">
        <v>1828</v>
      </c>
      <c r="C486" s="11" t="s">
        <v>1829</v>
      </c>
      <c r="D486" s="11" t="s">
        <v>1830</v>
      </c>
      <c r="E486" s="7">
        <v>2010.0</v>
      </c>
      <c r="F486" s="11" t="s">
        <v>73</v>
      </c>
      <c r="G486" s="12" t="s">
        <v>39</v>
      </c>
      <c r="H486" s="20">
        <v>46.0</v>
      </c>
      <c r="I486" s="14" t="s">
        <v>40</v>
      </c>
      <c r="J486" s="20">
        <v>0.0</v>
      </c>
      <c r="K486" s="16" t="str">
        <f t="shared" si="1"/>
        <v>One sex</v>
      </c>
      <c r="L486" s="16" t="s">
        <v>40</v>
      </c>
      <c r="M486" s="16" t="s">
        <v>40</v>
      </c>
      <c r="N486" s="16" t="s">
        <v>40</v>
      </c>
      <c r="O486" s="25"/>
      <c r="P486" s="25"/>
      <c r="Q486" s="25"/>
      <c r="R486" s="25"/>
      <c r="S486" s="25"/>
      <c r="T486" s="25"/>
      <c r="AA486" s="20">
        <v>46.0</v>
      </c>
      <c r="AB486" s="20">
        <v>0.0</v>
      </c>
    </row>
    <row r="487">
      <c r="A487" s="7">
        <v>650.0</v>
      </c>
      <c r="B487" s="11" t="s">
        <v>1831</v>
      </c>
      <c r="C487" s="11" t="s">
        <v>1832</v>
      </c>
      <c r="D487" s="11" t="s">
        <v>1833</v>
      </c>
      <c r="E487" s="7">
        <v>2010.0</v>
      </c>
      <c r="F487" s="11" t="s">
        <v>1834</v>
      </c>
      <c r="G487" s="12" t="s">
        <v>39</v>
      </c>
      <c r="H487" s="13"/>
      <c r="I487" s="14" t="s">
        <v>40</v>
      </c>
      <c r="J487" s="13"/>
      <c r="K487" s="16" t="str">
        <f t="shared" si="1"/>
        <v>One sex</v>
      </c>
      <c r="L487" s="16" t="s">
        <v>40</v>
      </c>
      <c r="M487" s="16" t="s">
        <v>40</v>
      </c>
      <c r="N487" s="16" t="s">
        <v>40</v>
      </c>
      <c r="O487" s="25"/>
      <c r="P487" s="25"/>
      <c r="Q487" s="25"/>
      <c r="R487" s="25"/>
      <c r="S487" s="25"/>
      <c r="T487" s="25"/>
      <c r="AA487" s="13"/>
      <c r="AB487" s="13"/>
      <c r="AC487" s="20">
        <v>46.0</v>
      </c>
    </row>
    <row r="488">
      <c r="A488" s="7">
        <v>653.0</v>
      </c>
      <c r="B488" s="11" t="s">
        <v>1835</v>
      </c>
      <c r="C488" s="11" t="s">
        <v>1836</v>
      </c>
      <c r="D488" s="11" t="s">
        <v>1837</v>
      </c>
      <c r="E488" s="7">
        <v>2010.0</v>
      </c>
      <c r="F488" s="11" t="s">
        <v>1838</v>
      </c>
      <c r="G488" s="12" t="s">
        <v>39</v>
      </c>
      <c r="H488" s="31">
        <v>46.0</v>
      </c>
      <c r="I488" s="14" t="s">
        <v>40</v>
      </c>
      <c r="J488" s="31">
        <v>0.0</v>
      </c>
      <c r="K488" s="16" t="str">
        <f t="shared" si="1"/>
        <v>One sex</v>
      </c>
      <c r="L488" s="16" t="s">
        <v>40</v>
      </c>
      <c r="M488" s="16" t="s">
        <v>40</v>
      </c>
      <c r="N488" s="16" t="s">
        <v>40</v>
      </c>
      <c r="O488" s="25"/>
      <c r="P488" s="25"/>
      <c r="Q488" s="25"/>
      <c r="R488" s="25"/>
      <c r="S488" s="25"/>
      <c r="T488" s="11" t="s">
        <v>1839</v>
      </c>
      <c r="AA488" s="31">
        <v>46.0</v>
      </c>
      <c r="AB488" s="31">
        <v>0.0</v>
      </c>
    </row>
    <row r="489">
      <c r="A489" s="7">
        <v>655.0</v>
      </c>
      <c r="B489" s="11" t="s">
        <v>1840</v>
      </c>
      <c r="C489" s="11" t="s">
        <v>1841</v>
      </c>
      <c r="D489" s="11" t="s">
        <v>1842</v>
      </c>
      <c r="E489" s="7">
        <v>2010.0</v>
      </c>
      <c r="F489" s="11" t="s">
        <v>964</v>
      </c>
      <c r="G489" s="12" t="s">
        <v>40</v>
      </c>
      <c r="H489" s="20">
        <v>0.0</v>
      </c>
      <c r="I489" s="14" t="s">
        <v>39</v>
      </c>
      <c r="J489" s="13"/>
      <c r="K489" s="16" t="str">
        <f t="shared" si="1"/>
        <v>One sex</v>
      </c>
      <c r="L489" s="16" t="s">
        <v>40</v>
      </c>
      <c r="M489" s="16" t="s">
        <v>40</v>
      </c>
      <c r="N489" s="16" t="s">
        <v>40</v>
      </c>
      <c r="O489" s="25"/>
      <c r="P489" s="25"/>
      <c r="Q489" s="25"/>
      <c r="R489" s="25"/>
      <c r="S489" s="25"/>
      <c r="T489" s="25"/>
      <c r="AA489" s="20">
        <v>0.0</v>
      </c>
      <c r="AB489" s="13"/>
    </row>
    <row r="490">
      <c r="A490" s="7">
        <v>656.0</v>
      </c>
      <c r="B490" s="11" t="s">
        <v>1843</v>
      </c>
      <c r="C490" s="11" t="s">
        <v>1844</v>
      </c>
      <c r="D490" s="11" t="s">
        <v>1845</v>
      </c>
      <c r="E490" s="7">
        <v>2010.0</v>
      </c>
      <c r="F490" s="11" t="s">
        <v>84</v>
      </c>
      <c r="G490" s="12" t="s">
        <v>39</v>
      </c>
      <c r="H490" s="13"/>
      <c r="I490" s="14" t="s">
        <v>40</v>
      </c>
      <c r="J490" s="20">
        <v>0.0</v>
      </c>
      <c r="K490" s="16" t="str">
        <f t="shared" si="1"/>
        <v>One sex</v>
      </c>
      <c r="L490" s="16" t="s">
        <v>40</v>
      </c>
      <c r="M490" s="16" t="s">
        <v>40</v>
      </c>
      <c r="N490" s="16" t="s">
        <v>40</v>
      </c>
      <c r="O490" s="25"/>
      <c r="P490" s="25"/>
      <c r="Q490" s="25"/>
      <c r="R490" s="25"/>
      <c r="S490" s="25"/>
      <c r="T490" s="11" t="s">
        <v>903</v>
      </c>
      <c r="AA490" s="13"/>
      <c r="AB490" s="20">
        <v>0.0</v>
      </c>
    </row>
    <row r="491">
      <c r="A491" s="7">
        <v>657.0</v>
      </c>
      <c r="B491" s="11" t="s">
        <v>1846</v>
      </c>
      <c r="C491" s="11" t="s">
        <v>1847</v>
      </c>
      <c r="D491" s="11" t="s">
        <v>1848</v>
      </c>
      <c r="E491" s="7">
        <v>2010.0</v>
      </c>
      <c r="F491" s="11" t="s">
        <v>370</v>
      </c>
      <c r="G491" s="12" t="s">
        <v>39</v>
      </c>
      <c r="H491" s="20">
        <v>40.0</v>
      </c>
      <c r="I491" s="14" t="s">
        <v>40</v>
      </c>
      <c r="J491" s="20">
        <v>0.0</v>
      </c>
      <c r="K491" s="16" t="str">
        <f t="shared" si="1"/>
        <v>One sex</v>
      </c>
      <c r="L491" s="16" t="s">
        <v>40</v>
      </c>
      <c r="M491" s="16" t="s">
        <v>40</v>
      </c>
      <c r="N491" s="16" t="s">
        <v>40</v>
      </c>
      <c r="O491" s="25"/>
      <c r="P491" s="25"/>
      <c r="Q491" s="25"/>
      <c r="R491" s="25"/>
      <c r="S491" s="25"/>
      <c r="T491" s="25"/>
      <c r="AA491" s="20">
        <v>40.0</v>
      </c>
      <c r="AB491" s="20">
        <v>0.0</v>
      </c>
    </row>
    <row r="492">
      <c r="A492" s="7">
        <v>658.0</v>
      </c>
      <c r="B492" s="11" t="s">
        <v>1849</v>
      </c>
      <c r="C492" s="11" t="s">
        <v>1850</v>
      </c>
      <c r="D492" s="11" t="s">
        <v>1851</v>
      </c>
      <c r="E492" s="7">
        <v>2010.0</v>
      </c>
      <c r="F492" s="11" t="s">
        <v>84</v>
      </c>
      <c r="G492" s="12" t="s">
        <v>39</v>
      </c>
      <c r="H492" s="13"/>
      <c r="I492" s="14" t="s">
        <v>40</v>
      </c>
      <c r="J492" s="13"/>
      <c r="K492" s="16" t="str">
        <f t="shared" si="1"/>
        <v>One sex</v>
      </c>
      <c r="L492" s="16" t="s">
        <v>40</v>
      </c>
      <c r="M492" s="16" t="s">
        <v>40</v>
      </c>
      <c r="N492" s="16" t="s">
        <v>40</v>
      </c>
      <c r="O492" s="25"/>
      <c r="P492" s="25"/>
      <c r="Q492" s="25"/>
      <c r="R492" s="25"/>
      <c r="S492" s="25"/>
      <c r="T492" s="11" t="s">
        <v>1852</v>
      </c>
      <c r="AA492" s="13"/>
      <c r="AB492" s="13"/>
    </row>
    <row r="493">
      <c r="A493" s="7">
        <v>659.0</v>
      </c>
      <c r="B493" s="11" t="s">
        <v>1853</v>
      </c>
      <c r="C493" s="11" t="s">
        <v>1854</v>
      </c>
      <c r="D493" s="11" t="s">
        <v>1855</v>
      </c>
      <c r="E493" s="7">
        <v>2010.0</v>
      </c>
      <c r="F493" s="11" t="s">
        <v>1856</v>
      </c>
      <c r="G493" s="12" t="s">
        <v>40</v>
      </c>
      <c r="H493" s="20">
        <v>0.0</v>
      </c>
      <c r="I493" s="14" t="s">
        <v>39</v>
      </c>
      <c r="J493" s="20">
        <v>126.0</v>
      </c>
      <c r="K493" s="16" t="str">
        <f t="shared" si="1"/>
        <v>One sex</v>
      </c>
      <c r="L493" s="16" t="s">
        <v>40</v>
      </c>
      <c r="M493" s="16" t="s">
        <v>40</v>
      </c>
      <c r="N493" s="16" t="s">
        <v>40</v>
      </c>
      <c r="O493" s="25"/>
      <c r="P493" s="25"/>
      <c r="Q493" s="25"/>
      <c r="R493" s="25"/>
      <c r="S493" s="25"/>
      <c r="T493" s="11" t="s">
        <v>1857</v>
      </c>
      <c r="AA493" s="20">
        <v>0.0</v>
      </c>
      <c r="AB493" s="20">
        <v>126.0</v>
      </c>
    </row>
    <row r="494">
      <c r="A494" s="7">
        <v>661.0</v>
      </c>
      <c r="B494" s="11" t="s">
        <v>1858</v>
      </c>
      <c r="C494" s="11" t="s">
        <v>1859</v>
      </c>
      <c r="D494" s="11" t="s">
        <v>1860</v>
      </c>
      <c r="E494" s="7">
        <v>2010.0</v>
      </c>
      <c r="F494" s="11" t="s">
        <v>84</v>
      </c>
      <c r="G494" s="12" t="s">
        <v>39</v>
      </c>
      <c r="H494" s="20">
        <v>24.0</v>
      </c>
      <c r="I494" s="14" t="s">
        <v>40</v>
      </c>
      <c r="J494" s="20">
        <v>0.0</v>
      </c>
      <c r="K494" s="16" t="str">
        <f t="shared" si="1"/>
        <v>One sex</v>
      </c>
      <c r="L494" s="16" t="s">
        <v>40</v>
      </c>
      <c r="M494" s="16" t="s">
        <v>40</v>
      </c>
      <c r="N494" s="16" t="s">
        <v>40</v>
      </c>
      <c r="O494" s="25"/>
      <c r="P494" s="25"/>
      <c r="Q494" s="25"/>
      <c r="R494" s="25"/>
      <c r="S494" s="25"/>
      <c r="T494" s="11" t="s">
        <v>1861</v>
      </c>
      <c r="AA494" s="20">
        <v>24.0</v>
      </c>
      <c r="AB494" s="20">
        <v>0.0</v>
      </c>
    </row>
    <row r="495">
      <c r="A495" s="7">
        <v>662.0</v>
      </c>
      <c r="B495" s="11" t="s">
        <v>1862</v>
      </c>
      <c r="C495" s="11" t="s">
        <v>1863</v>
      </c>
      <c r="D495" s="11" t="s">
        <v>1864</v>
      </c>
      <c r="E495" s="7">
        <v>2010.0</v>
      </c>
      <c r="F495" s="11" t="s">
        <v>534</v>
      </c>
      <c r="G495" s="12" t="s">
        <v>40</v>
      </c>
      <c r="H495" s="20">
        <v>0.0</v>
      </c>
      <c r="I495" s="14" t="s">
        <v>39</v>
      </c>
      <c r="J495" s="31">
        <v>55.0</v>
      </c>
      <c r="K495" s="16" t="str">
        <f t="shared" si="1"/>
        <v>One sex</v>
      </c>
      <c r="L495" s="16" t="s">
        <v>40</v>
      </c>
      <c r="M495" s="16" t="s">
        <v>40</v>
      </c>
      <c r="N495" s="16" t="s">
        <v>40</v>
      </c>
      <c r="O495" s="25"/>
      <c r="P495" s="25"/>
      <c r="Q495" s="25"/>
      <c r="R495" s="25"/>
      <c r="S495" s="25"/>
      <c r="T495" s="25"/>
      <c r="AA495" s="20">
        <v>0.0</v>
      </c>
      <c r="AB495" s="31">
        <v>55.0</v>
      </c>
    </row>
    <row r="496">
      <c r="A496" s="7">
        <v>665.0</v>
      </c>
      <c r="B496" s="11" t="s">
        <v>1865</v>
      </c>
      <c r="C496" s="11" t="s">
        <v>1866</v>
      </c>
      <c r="D496" s="11" t="s">
        <v>1867</v>
      </c>
      <c r="E496" s="7">
        <v>2010.0</v>
      </c>
      <c r="F496" s="11" t="s">
        <v>1868</v>
      </c>
      <c r="G496" s="12" t="s">
        <v>40</v>
      </c>
      <c r="H496" s="20">
        <v>14.0</v>
      </c>
      <c r="I496" s="14" t="s">
        <v>40</v>
      </c>
      <c r="J496" s="20">
        <v>13.0</v>
      </c>
      <c r="K496" s="16" t="str">
        <f t="shared" si="1"/>
        <v>XXXXXXX</v>
      </c>
      <c r="L496" s="16" t="s">
        <v>40</v>
      </c>
      <c r="M496" s="16" t="s">
        <v>39</v>
      </c>
      <c r="N496" s="16" t="s">
        <v>40</v>
      </c>
      <c r="O496" s="11"/>
      <c r="P496" s="25"/>
      <c r="Q496" s="25"/>
      <c r="R496" s="25"/>
      <c r="S496" s="25"/>
      <c r="T496" s="11" t="s">
        <v>1869</v>
      </c>
      <c r="AA496" s="20">
        <v>14.0</v>
      </c>
      <c r="AB496" s="20">
        <v>13.0</v>
      </c>
    </row>
    <row r="497">
      <c r="A497" s="7">
        <v>669.0</v>
      </c>
      <c r="B497" s="11" t="s">
        <v>1870</v>
      </c>
      <c r="C497" s="11" t="s">
        <v>1871</v>
      </c>
      <c r="D497" s="11" t="s">
        <v>1872</v>
      </c>
      <c r="E497" s="7">
        <v>2010.0</v>
      </c>
      <c r="F497" s="11" t="s">
        <v>47</v>
      </c>
      <c r="G497" s="12" t="s">
        <v>39</v>
      </c>
      <c r="H497" s="20">
        <v>15.0</v>
      </c>
      <c r="I497" s="14" t="s">
        <v>40</v>
      </c>
      <c r="J497" s="20">
        <v>13.0</v>
      </c>
      <c r="K497" s="16" t="str">
        <f t="shared" si="1"/>
        <v>One sex</v>
      </c>
      <c r="L497" s="16" t="s">
        <v>40</v>
      </c>
      <c r="M497" s="16" t="s">
        <v>40</v>
      </c>
      <c r="N497" s="16" t="s">
        <v>40</v>
      </c>
      <c r="O497" s="25"/>
      <c r="P497" s="25"/>
      <c r="Q497" s="25"/>
      <c r="R497" s="25"/>
      <c r="S497" s="25"/>
      <c r="T497" s="25"/>
      <c r="AA497" s="20">
        <v>15.0</v>
      </c>
      <c r="AB497" s="20">
        <v>13.0</v>
      </c>
    </row>
    <row r="498">
      <c r="A498" s="7">
        <v>672.0</v>
      </c>
      <c r="B498" s="11" t="s">
        <v>1873</v>
      </c>
      <c r="C498" s="11" t="s">
        <v>1874</v>
      </c>
      <c r="D498" s="11" t="s">
        <v>1875</v>
      </c>
      <c r="E498" s="7">
        <v>2010.0</v>
      </c>
      <c r="F498" s="11" t="s">
        <v>443</v>
      </c>
      <c r="G498" s="12" t="s">
        <v>39</v>
      </c>
      <c r="H498" s="20">
        <v>40.0</v>
      </c>
      <c r="I498" s="14" t="s">
        <v>40</v>
      </c>
      <c r="J498" s="20">
        <v>0.0</v>
      </c>
      <c r="K498" s="16" t="str">
        <f t="shared" si="1"/>
        <v>One sex</v>
      </c>
      <c r="L498" s="16" t="s">
        <v>40</v>
      </c>
      <c r="M498" s="16" t="s">
        <v>40</v>
      </c>
      <c r="N498" s="16" t="s">
        <v>40</v>
      </c>
      <c r="O498" s="25"/>
      <c r="P498" s="25"/>
      <c r="Q498" s="25"/>
      <c r="R498" s="25"/>
      <c r="S498" s="25"/>
      <c r="T498" s="25"/>
      <c r="AA498" s="20">
        <v>40.0</v>
      </c>
      <c r="AB498" s="20">
        <v>0.0</v>
      </c>
    </row>
    <row r="499">
      <c r="A499" s="7">
        <v>674.0</v>
      </c>
      <c r="B499" s="11" t="s">
        <v>1876</v>
      </c>
      <c r="C499" s="11" t="s">
        <v>1877</v>
      </c>
      <c r="D499" s="11" t="s">
        <v>1878</v>
      </c>
      <c r="E499" s="7">
        <v>2010.0</v>
      </c>
      <c r="F499" s="11" t="s">
        <v>1879</v>
      </c>
      <c r="G499" s="12" t="s">
        <v>39</v>
      </c>
      <c r="H499" s="20">
        <v>32.0</v>
      </c>
      <c r="I499" s="14" t="s">
        <v>40</v>
      </c>
      <c r="J499" s="20">
        <v>0.0</v>
      </c>
      <c r="K499" s="16" t="str">
        <f t="shared" si="1"/>
        <v>One sex</v>
      </c>
      <c r="L499" s="16" t="s">
        <v>40</v>
      </c>
      <c r="M499" s="16" t="s">
        <v>40</v>
      </c>
      <c r="N499" s="16" t="s">
        <v>40</v>
      </c>
      <c r="O499" s="25"/>
      <c r="P499" s="25"/>
      <c r="Q499" s="25"/>
      <c r="R499" s="25"/>
      <c r="S499" s="25"/>
      <c r="T499" s="25"/>
      <c r="AA499" s="20">
        <v>32.0</v>
      </c>
      <c r="AB499" s="20">
        <v>0.0</v>
      </c>
    </row>
    <row r="500">
      <c r="A500" s="7">
        <v>676.0</v>
      </c>
      <c r="B500" s="11" t="s">
        <v>1880</v>
      </c>
      <c r="C500" s="11" t="s">
        <v>1881</v>
      </c>
      <c r="D500" s="11" t="s">
        <v>1882</v>
      </c>
      <c r="E500" s="7">
        <v>2010.0</v>
      </c>
      <c r="F500" s="11" t="s">
        <v>47</v>
      </c>
      <c r="G500" s="12" t="s">
        <v>39</v>
      </c>
      <c r="H500" s="13"/>
      <c r="I500" s="14" t="s">
        <v>40</v>
      </c>
      <c r="J500" s="20">
        <v>0.0</v>
      </c>
      <c r="K500" s="16" t="str">
        <f t="shared" si="1"/>
        <v>One sex</v>
      </c>
      <c r="L500" s="16" t="s">
        <v>40</v>
      </c>
      <c r="M500" s="16" t="s">
        <v>40</v>
      </c>
      <c r="N500" s="16" t="s">
        <v>40</v>
      </c>
      <c r="O500" s="25"/>
      <c r="P500" s="25"/>
      <c r="Q500" s="25"/>
      <c r="R500" s="25"/>
      <c r="S500" s="25"/>
      <c r="T500" s="25"/>
      <c r="AA500" s="13"/>
      <c r="AB500" s="20">
        <v>0.0</v>
      </c>
    </row>
    <row r="501">
      <c r="A501" s="7">
        <v>677.0</v>
      </c>
      <c r="B501" s="11" t="s">
        <v>1883</v>
      </c>
      <c r="C501" s="11" t="s">
        <v>1884</v>
      </c>
      <c r="D501" s="11" t="s">
        <v>1885</v>
      </c>
      <c r="E501" s="7">
        <v>2009.0</v>
      </c>
      <c r="F501" s="11" t="s">
        <v>140</v>
      </c>
      <c r="G501" s="12" t="s">
        <v>39</v>
      </c>
      <c r="H501" s="13"/>
      <c r="I501" s="14" t="s">
        <v>40</v>
      </c>
      <c r="J501" s="13"/>
      <c r="K501" s="16" t="str">
        <f t="shared" si="1"/>
        <v>One sex</v>
      </c>
      <c r="L501" s="16" t="s">
        <v>40</v>
      </c>
      <c r="M501" s="16" t="s">
        <v>40</v>
      </c>
      <c r="N501" s="16" t="s">
        <v>40</v>
      </c>
      <c r="O501" s="25"/>
      <c r="P501" s="25"/>
      <c r="Q501" s="25"/>
      <c r="R501" s="25"/>
      <c r="S501" s="25"/>
      <c r="T501" s="11" t="s">
        <v>1886</v>
      </c>
      <c r="AA501" s="13"/>
      <c r="AB501" s="13"/>
    </row>
    <row r="502">
      <c r="A502" s="7">
        <v>679.0</v>
      </c>
      <c r="B502" s="11" t="s">
        <v>1887</v>
      </c>
      <c r="C502" s="11" t="s">
        <v>1888</v>
      </c>
      <c r="D502" s="11" t="s">
        <v>1889</v>
      </c>
      <c r="E502" s="7">
        <v>2009.0</v>
      </c>
      <c r="F502" s="11" t="s">
        <v>1890</v>
      </c>
      <c r="G502" s="12" t="s">
        <v>39</v>
      </c>
      <c r="H502" s="13"/>
      <c r="I502" s="14" t="s">
        <v>40</v>
      </c>
      <c r="J502" s="20">
        <v>0.0</v>
      </c>
      <c r="K502" s="16" t="str">
        <f t="shared" si="1"/>
        <v>One sex</v>
      </c>
      <c r="L502" s="16" t="s">
        <v>40</v>
      </c>
      <c r="M502" s="16" t="s">
        <v>40</v>
      </c>
      <c r="N502" s="16" t="s">
        <v>40</v>
      </c>
      <c r="O502" s="25"/>
      <c r="P502" s="25"/>
      <c r="Q502" s="25"/>
      <c r="R502" s="25"/>
      <c r="S502" s="25"/>
      <c r="T502" s="25"/>
      <c r="AA502" s="13"/>
      <c r="AB502" s="20">
        <v>0.0</v>
      </c>
    </row>
    <row r="503">
      <c r="A503" s="7">
        <v>682.0</v>
      </c>
      <c r="B503" s="11" t="s">
        <v>1891</v>
      </c>
      <c r="C503" s="11" t="s">
        <v>1892</v>
      </c>
      <c r="D503" s="11" t="s">
        <v>1893</v>
      </c>
      <c r="E503" s="7">
        <v>2009.0</v>
      </c>
      <c r="F503" s="11" t="s">
        <v>84</v>
      </c>
      <c r="G503" s="12" t="s">
        <v>39</v>
      </c>
      <c r="H503" s="13"/>
      <c r="I503" s="14" t="s">
        <v>40</v>
      </c>
      <c r="J503" s="20">
        <v>0.0</v>
      </c>
      <c r="K503" s="16" t="str">
        <f t="shared" si="1"/>
        <v>One sex</v>
      </c>
      <c r="L503" s="16" t="s">
        <v>40</v>
      </c>
      <c r="M503" s="16" t="s">
        <v>40</v>
      </c>
      <c r="N503" s="16" t="s">
        <v>40</v>
      </c>
      <c r="O503" s="25"/>
      <c r="P503" s="25"/>
      <c r="Q503" s="25"/>
      <c r="R503" s="25"/>
      <c r="S503" s="25"/>
      <c r="T503" s="25"/>
      <c r="AA503" s="13"/>
      <c r="AB503" s="20">
        <v>0.0</v>
      </c>
    </row>
    <row r="504">
      <c r="A504" s="7">
        <v>684.0</v>
      </c>
      <c r="B504" s="11" t="s">
        <v>1894</v>
      </c>
      <c r="C504" s="11" t="s">
        <v>1895</v>
      </c>
      <c r="D504" s="11" t="s">
        <v>1896</v>
      </c>
      <c r="E504" s="7">
        <v>2009.0</v>
      </c>
      <c r="F504" s="11" t="s">
        <v>84</v>
      </c>
      <c r="G504" s="12" t="s">
        <v>39</v>
      </c>
      <c r="H504" s="20">
        <v>12.0</v>
      </c>
      <c r="I504" s="14" t="s">
        <v>40</v>
      </c>
      <c r="J504" s="20">
        <v>0.0</v>
      </c>
      <c r="K504" s="16" t="str">
        <f t="shared" si="1"/>
        <v>One sex</v>
      </c>
      <c r="L504" s="16" t="s">
        <v>40</v>
      </c>
      <c r="M504" s="16" t="s">
        <v>40</v>
      </c>
      <c r="N504" s="16" t="s">
        <v>40</v>
      </c>
      <c r="O504" s="25"/>
      <c r="P504" s="25"/>
      <c r="Q504" s="25"/>
      <c r="R504" s="25"/>
      <c r="S504" s="25"/>
      <c r="T504" s="25"/>
      <c r="AA504" s="20">
        <v>12.0</v>
      </c>
      <c r="AB504" s="20">
        <v>0.0</v>
      </c>
    </row>
    <row r="505">
      <c r="A505" s="7">
        <v>685.0</v>
      </c>
      <c r="B505" s="11" t="s">
        <v>1897</v>
      </c>
      <c r="C505" s="11" t="s">
        <v>1898</v>
      </c>
      <c r="D505" s="11" t="s">
        <v>1899</v>
      </c>
      <c r="E505" s="7">
        <v>2009.0</v>
      </c>
      <c r="F505" s="11" t="s">
        <v>84</v>
      </c>
      <c r="G505" s="12" t="s">
        <v>39</v>
      </c>
      <c r="H505" s="13"/>
      <c r="I505" s="14" t="s">
        <v>40</v>
      </c>
      <c r="J505" s="20">
        <v>0.0</v>
      </c>
      <c r="K505" s="16" t="str">
        <f t="shared" si="1"/>
        <v>One sex</v>
      </c>
      <c r="L505" s="16" t="s">
        <v>40</v>
      </c>
      <c r="M505" s="16" t="s">
        <v>40</v>
      </c>
      <c r="N505" s="16" t="s">
        <v>40</v>
      </c>
      <c r="O505" s="25"/>
      <c r="P505" s="25"/>
      <c r="Q505" s="25"/>
      <c r="R505" s="25"/>
      <c r="S505" s="25"/>
      <c r="T505" s="25"/>
      <c r="AA505" s="13"/>
      <c r="AB505" s="20">
        <v>0.0</v>
      </c>
    </row>
    <row r="506">
      <c r="A506" s="7">
        <v>686.0</v>
      </c>
      <c r="B506" s="11" t="s">
        <v>1900</v>
      </c>
      <c r="C506" s="11" t="s">
        <v>1901</v>
      </c>
      <c r="D506" s="11" t="s">
        <v>1902</v>
      </c>
      <c r="E506" s="7">
        <v>2009.0</v>
      </c>
      <c r="F506" s="11" t="s">
        <v>490</v>
      </c>
      <c r="G506" s="12" t="s">
        <v>40</v>
      </c>
      <c r="H506" s="20" t="s">
        <v>1903</v>
      </c>
      <c r="I506" s="14" t="s">
        <v>40</v>
      </c>
      <c r="J506" s="20" t="s">
        <v>1904</v>
      </c>
      <c r="K506" s="16" t="str">
        <f t="shared" si="1"/>
        <v>XXXXXXX</v>
      </c>
      <c r="L506" s="16" t="s">
        <v>39</v>
      </c>
      <c r="M506" s="16" t="s">
        <v>40</v>
      </c>
      <c r="N506" s="16" t="s">
        <v>40</v>
      </c>
      <c r="O506" s="11"/>
      <c r="P506" s="25"/>
      <c r="Q506" s="25"/>
      <c r="R506" s="25"/>
      <c r="S506" s="25"/>
      <c r="T506" s="25"/>
      <c r="AA506" s="20" t="s">
        <v>1903</v>
      </c>
      <c r="AB506" s="20" t="s">
        <v>1904</v>
      </c>
    </row>
    <row r="507">
      <c r="A507" s="7">
        <v>687.0</v>
      </c>
      <c r="B507" s="11" t="s">
        <v>1905</v>
      </c>
      <c r="C507" s="11" t="s">
        <v>1906</v>
      </c>
      <c r="D507" s="11" t="s">
        <v>1907</v>
      </c>
      <c r="E507" s="7">
        <v>2009.0</v>
      </c>
      <c r="F507" s="11" t="s">
        <v>74</v>
      </c>
      <c r="G507" s="12" t="s">
        <v>40</v>
      </c>
      <c r="H507" s="13"/>
      <c r="I507" s="14" t="s">
        <v>40</v>
      </c>
      <c r="J507" s="13"/>
      <c r="K507" s="16" t="str">
        <f t="shared" si="1"/>
        <v>One sex</v>
      </c>
      <c r="L507" s="16" t="s">
        <v>40</v>
      </c>
      <c r="M507" s="16" t="s">
        <v>40</v>
      </c>
      <c r="N507" s="16" t="s">
        <v>39</v>
      </c>
      <c r="O507" s="25"/>
      <c r="P507" s="25"/>
      <c r="Q507" s="25"/>
      <c r="R507" s="25"/>
      <c r="S507" s="25"/>
      <c r="T507" s="11" t="s">
        <v>1908</v>
      </c>
      <c r="AA507" s="13"/>
      <c r="AB507" s="13"/>
      <c r="AC507" s="20">
        <v>23.0</v>
      </c>
    </row>
    <row r="508">
      <c r="A508" s="7">
        <v>689.0</v>
      </c>
      <c r="B508" s="11" t="s">
        <v>1909</v>
      </c>
      <c r="C508" s="11" t="s">
        <v>1910</v>
      </c>
      <c r="D508" s="11" t="s">
        <v>1911</v>
      </c>
      <c r="E508" s="7">
        <v>2009.0</v>
      </c>
      <c r="F508" s="11" t="s">
        <v>47</v>
      </c>
      <c r="G508" s="12" t="s">
        <v>40</v>
      </c>
      <c r="H508" s="13"/>
      <c r="I508" s="14" t="s">
        <v>40</v>
      </c>
      <c r="J508" s="13"/>
      <c r="K508" s="16" t="str">
        <f t="shared" si="1"/>
        <v>One sex</v>
      </c>
      <c r="L508" s="16" t="s">
        <v>40</v>
      </c>
      <c r="M508" s="16" t="s">
        <v>40</v>
      </c>
      <c r="N508" s="16" t="s">
        <v>39</v>
      </c>
      <c r="O508" s="25"/>
      <c r="P508" s="25"/>
      <c r="Q508" s="25"/>
      <c r="R508" s="25"/>
      <c r="S508" s="25"/>
      <c r="T508" s="11" t="s">
        <v>202</v>
      </c>
      <c r="AA508" s="13"/>
      <c r="AB508" s="13"/>
      <c r="AC508" s="13"/>
    </row>
    <row r="509">
      <c r="A509" s="7">
        <v>690.0</v>
      </c>
      <c r="B509" s="11" t="s">
        <v>1912</v>
      </c>
      <c r="C509" s="11" t="s">
        <v>1913</v>
      </c>
      <c r="D509" s="11" t="s">
        <v>1914</v>
      </c>
      <c r="E509" s="7">
        <v>2009.0</v>
      </c>
      <c r="F509" s="11" t="s">
        <v>84</v>
      </c>
      <c r="G509" s="12" t="s">
        <v>40</v>
      </c>
      <c r="H509" s="20">
        <v>0.0</v>
      </c>
      <c r="I509" s="14" t="s">
        <v>39</v>
      </c>
      <c r="J509" s="20">
        <v>20.0</v>
      </c>
      <c r="K509" s="16" t="str">
        <f t="shared" si="1"/>
        <v>One sex</v>
      </c>
      <c r="L509" s="16" t="s">
        <v>40</v>
      </c>
      <c r="M509" s="16" t="s">
        <v>40</v>
      </c>
      <c r="N509" s="16" t="s">
        <v>40</v>
      </c>
      <c r="O509" s="25"/>
      <c r="P509" s="25"/>
      <c r="Q509" s="25"/>
      <c r="R509" s="25"/>
      <c r="S509" s="25"/>
      <c r="T509" s="25"/>
      <c r="AA509" s="20">
        <v>0.0</v>
      </c>
      <c r="AB509" s="20">
        <v>20.0</v>
      </c>
    </row>
    <row r="510">
      <c r="A510" s="7">
        <v>694.0</v>
      </c>
      <c r="B510" s="11" t="s">
        <v>1915</v>
      </c>
      <c r="C510" s="11" t="s">
        <v>1916</v>
      </c>
      <c r="D510" s="11" t="s">
        <v>1917</v>
      </c>
      <c r="E510" s="7">
        <v>2009.0</v>
      </c>
      <c r="F510" s="11" t="s">
        <v>534</v>
      </c>
      <c r="G510" s="12" t="s">
        <v>40</v>
      </c>
      <c r="H510" s="13"/>
      <c r="I510" s="14" t="s">
        <v>40</v>
      </c>
      <c r="J510" s="13"/>
      <c r="K510" s="16" t="str">
        <f t="shared" si="1"/>
        <v>XXXXXXX</v>
      </c>
      <c r="L510" s="16" t="s">
        <v>40</v>
      </c>
      <c r="M510" s="16" t="s">
        <v>39</v>
      </c>
      <c r="N510" s="16" t="s">
        <v>40</v>
      </c>
      <c r="O510" s="11"/>
      <c r="P510" s="25"/>
      <c r="Q510" s="25"/>
      <c r="R510" s="25"/>
      <c r="S510" s="25"/>
      <c r="T510" s="25"/>
      <c r="AA510" s="13"/>
      <c r="AB510" s="13"/>
    </row>
    <row r="511">
      <c r="A511" s="7">
        <v>695.0</v>
      </c>
      <c r="B511" s="11" t="s">
        <v>1918</v>
      </c>
      <c r="C511" s="11" t="s">
        <v>1919</v>
      </c>
      <c r="D511" s="11" t="s">
        <v>1920</v>
      </c>
      <c r="E511" s="7">
        <v>2009.0</v>
      </c>
      <c r="F511" s="11" t="s">
        <v>47</v>
      </c>
      <c r="G511" s="12" t="s">
        <v>39</v>
      </c>
      <c r="H511" s="20">
        <v>108.0</v>
      </c>
      <c r="I511" s="14" t="s">
        <v>40</v>
      </c>
      <c r="J511" s="20">
        <v>0.0</v>
      </c>
      <c r="K511" s="16" t="str">
        <f t="shared" si="1"/>
        <v>One sex</v>
      </c>
      <c r="L511" s="16" t="s">
        <v>40</v>
      </c>
      <c r="M511" s="16" t="s">
        <v>40</v>
      </c>
      <c r="N511" s="16" t="s">
        <v>40</v>
      </c>
      <c r="O511" s="25"/>
      <c r="P511" s="25"/>
      <c r="Q511" s="25"/>
      <c r="R511" s="25"/>
      <c r="S511" s="25"/>
      <c r="T511" s="25"/>
      <c r="AA511" s="20">
        <v>108.0</v>
      </c>
      <c r="AB511" s="20">
        <v>0.0</v>
      </c>
    </row>
    <row r="512">
      <c r="A512" s="7">
        <v>699.0</v>
      </c>
      <c r="B512" s="11" t="s">
        <v>1921</v>
      </c>
      <c r="C512" s="11" t="s">
        <v>1922</v>
      </c>
      <c r="D512" s="11" t="s">
        <v>1923</v>
      </c>
      <c r="E512" s="7">
        <v>2009.0</v>
      </c>
      <c r="F512" s="11" t="s">
        <v>1924</v>
      </c>
      <c r="G512" s="12" t="s">
        <v>39</v>
      </c>
      <c r="H512" s="13"/>
      <c r="I512" s="14" t="s">
        <v>40</v>
      </c>
      <c r="J512" s="20">
        <v>0.0</v>
      </c>
      <c r="K512" s="16" t="str">
        <f t="shared" si="1"/>
        <v>One sex</v>
      </c>
      <c r="L512" s="16" t="s">
        <v>40</v>
      </c>
      <c r="M512" s="16" t="s">
        <v>40</v>
      </c>
      <c r="N512" s="16" t="s">
        <v>40</v>
      </c>
      <c r="O512" s="25"/>
      <c r="P512" s="25"/>
      <c r="Q512" s="25"/>
      <c r="R512" s="25"/>
      <c r="S512" s="25"/>
      <c r="T512" s="11" t="s">
        <v>1925</v>
      </c>
      <c r="AA512" s="13"/>
      <c r="AB512" s="20">
        <v>0.0</v>
      </c>
    </row>
    <row r="513">
      <c r="A513" s="7">
        <v>702.0</v>
      </c>
      <c r="B513" s="11" t="s">
        <v>1926</v>
      </c>
      <c r="C513" s="11" t="s">
        <v>1927</v>
      </c>
      <c r="D513" s="11" t="s">
        <v>1928</v>
      </c>
      <c r="E513" s="7">
        <v>2009.0</v>
      </c>
      <c r="F513" s="11" t="s">
        <v>201</v>
      </c>
      <c r="G513" s="12" t="s">
        <v>40</v>
      </c>
      <c r="H513" s="20">
        <v>0.0</v>
      </c>
      <c r="I513" s="14" t="s">
        <v>39</v>
      </c>
      <c r="J513" s="20">
        <v>225.0</v>
      </c>
      <c r="K513" s="16" t="str">
        <f t="shared" si="1"/>
        <v>One sex</v>
      </c>
      <c r="L513" s="16" t="s">
        <v>40</v>
      </c>
      <c r="M513" s="16" t="s">
        <v>40</v>
      </c>
      <c r="N513" s="16" t="s">
        <v>40</v>
      </c>
      <c r="O513" s="25"/>
      <c r="P513" s="25"/>
      <c r="Q513" s="25"/>
      <c r="R513" s="25"/>
      <c r="S513" s="25"/>
      <c r="T513" s="11" t="s">
        <v>1297</v>
      </c>
      <c r="AA513" s="20">
        <v>0.0</v>
      </c>
      <c r="AB513" s="20">
        <v>225.0</v>
      </c>
    </row>
    <row r="514">
      <c r="A514" s="7">
        <v>703.0</v>
      </c>
      <c r="B514" s="11" t="s">
        <v>1929</v>
      </c>
      <c r="C514" s="11" t="s">
        <v>1930</v>
      </c>
      <c r="D514" s="11" t="s">
        <v>1931</v>
      </c>
      <c r="E514" s="7">
        <v>2009.0</v>
      </c>
      <c r="F514" s="11" t="s">
        <v>1932</v>
      </c>
      <c r="G514" s="12" t="s">
        <v>40</v>
      </c>
      <c r="H514" s="20">
        <v>0.0</v>
      </c>
      <c r="I514" s="14" t="s">
        <v>39</v>
      </c>
      <c r="J514" s="20">
        <v>48.0</v>
      </c>
      <c r="K514" s="16" t="str">
        <f t="shared" si="1"/>
        <v>One sex</v>
      </c>
      <c r="L514" s="16" t="s">
        <v>40</v>
      </c>
      <c r="M514" s="16" t="s">
        <v>40</v>
      </c>
      <c r="N514" s="16" t="s">
        <v>40</v>
      </c>
      <c r="O514" s="25"/>
      <c r="P514" s="25"/>
      <c r="Q514" s="25"/>
      <c r="R514" s="25"/>
      <c r="S514" s="25"/>
      <c r="T514" s="25"/>
      <c r="AA514" s="20">
        <v>0.0</v>
      </c>
      <c r="AB514" s="20">
        <v>48.0</v>
      </c>
    </row>
    <row r="515">
      <c r="A515" s="7">
        <v>704.0</v>
      </c>
      <c r="B515" s="11" t="s">
        <v>1933</v>
      </c>
      <c r="C515" s="11" t="s">
        <v>1934</v>
      </c>
      <c r="D515" s="11" t="s">
        <v>1935</v>
      </c>
      <c r="E515" s="7">
        <v>2009.0</v>
      </c>
      <c r="F515" s="11" t="s">
        <v>47</v>
      </c>
      <c r="G515" s="12" t="s">
        <v>39</v>
      </c>
      <c r="H515" s="20">
        <v>48.0</v>
      </c>
      <c r="I515" s="14" t="s">
        <v>40</v>
      </c>
      <c r="J515" s="20">
        <v>0.0</v>
      </c>
      <c r="K515" s="16" t="str">
        <f t="shared" si="1"/>
        <v>One sex</v>
      </c>
      <c r="L515" s="16" t="s">
        <v>40</v>
      </c>
      <c r="M515" s="16" t="s">
        <v>40</v>
      </c>
      <c r="N515" s="16" t="s">
        <v>40</v>
      </c>
      <c r="O515" s="25"/>
      <c r="P515" s="25"/>
      <c r="Q515" s="25"/>
      <c r="R515" s="25"/>
      <c r="S515" s="25"/>
      <c r="T515" s="11" t="s">
        <v>303</v>
      </c>
      <c r="AA515" s="20">
        <v>48.0</v>
      </c>
      <c r="AB515" s="20">
        <v>0.0</v>
      </c>
    </row>
    <row r="516">
      <c r="A516" s="7">
        <v>705.0</v>
      </c>
      <c r="B516" s="11" t="s">
        <v>1936</v>
      </c>
      <c r="C516" s="11" t="s">
        <v>1937</v>
      </c>
      <c r="D516" s="11" t="s">
        <v>1938</v>
      </c>
      <c r="E516" s="7">
        <v>2009.0</v>
      </c>
      <c r="F516" s="11" t="s">
        <v>1357</v>
      </c>
      <c r="G516" s="12" t="s">
        <v>40</v>
      </c>
      <c r="H516" s="13"/>
      <c r="I516" s="14" t="s">
        <v>40</v>
      </c>
      <c r="J516" s="13"/>
      <c r="K516" s="16" t="str">
        <f t="shared" si="1"/>
        <v>One sex</v>
      </c>
      <c r="L516" s="16" t="s">
        <v>40</v>
      </c>
      <c r="M516" s="16" t="s">
        <v>40</v>
      </c>
      <c r="N516" s="16" t="s">
        <v>39</v>
      </c>
      <c r="O516" s="25"/>
      <c r="P516" s="25"/>
      <c r="Q516" s="25"/>
      <c r="R516" s="25"/>
      <c r="S516" s="25"/>
      <c r="T516" s="11" t="s">
        <v>1939</v>
      </c>
      <c r="AA516" s="13"/>
      <c r="AB516" s="13"/>
      <c r="AC516" s="20">
        <v>54.0</v>
      </c>
    </row>
    <row r="517">
      <c r="A517" s="7">
        <v>706.0</v>
      </c>
      <c r="B517" s="11" t="s">
        <v>1940</v>
      </c>
      <c r="C517" s="11" t="s">
        <v>1941</v>
      </c>
      <c r="D517" s="11" t="s">
        <v>1942</v>
      </c>
      <c r="E517" s="7">
        <v>2009.0</v>
      </c>
      <c r="F517" s="11" t="s">
        <v>47</v>
      </c>
      <c r="G517" s="12" t="s">
        <v>40</v>
      </c>
      <c r="H517" s="13"/>
      <c r="I517" s="14" t="s">
        <v>40</v>
      </c>
      <c r="J517" s="13"/>
      <c r="K517" s="16" t="str">
        <f t="shared" si="1"/>
        <v>One sex</v>
      </c>
      <c r="L517" s="16" t="s">
        <v>40</v>
      </c>
      <c r="M517" s="16" t="s">
        <v>40</v>
      </c>
      <c r="N517" s="16" t="s">
        <v>39</v>
      </c>
      <c r="O517" s="25"/>
      <c r="P517" s="25"/>
      <c r="Q517" s="25"/>
      <c r="R517" s="25"/>
      <c r="S517" s="25"/>
      <c r="T517" s="25"/>
      <c r="AA517" s="13"/>
      <c r="AB517" s="13"/>
    </row>
    <row r="518">
      <c r="A518" s="7">
        <v>710.0</v>
      </c>
      <c r="B518" s="11" t="s">
        <v>1943</v>
      </c>
      <c r="C518" s="11" t="s">
        <v>1944</v>
      </c>
      <c r="D518" s="11" t="s">
        <v>1945</v>
      </c>
      <c r="E518" s="7">
        <v>2009.0</v>
      </c>
      <c r="F518" s="11" t="s">
        <v>1946</v>
      </c>
      <c r="G518" s="12" t="s">
        <v>39</v>
      </c>
      <c r="H518" s="13"/>
      <c r="I518" s="14" t="s">
        <v>40</v>
      </c>
      <c r="J518" s="20">
        <v>0.0</v>
      </c>
      <c r="K518" s="16" t="str">
        <f t="shared" si="1"/>
        <v>One sex</v>
      </c>
      <c r="L518" s="16" t="s">
        <v>40</v>
      </c>
      <c r="M518" s="16" t="s">
        <v>40</v>
      </c>
      <c r="N518" s="16" t="s">
        <v>40</v>
      </c>
      <c r="O518" s="25"/>
      <c r="P518" s="25"/>
      <c r="Q518" s="25"/>
      <c r="R518" s="25"/>
      <c r="S518" s="25"/>
      <c r="T518" s="11" t="s">
        <v>303</v>
      </c>
      <c r="AA518" s="13"/>
      <c r="AB518" s="20">
        <v>0.0</v>
      </c>
    </row>
    <row r="519">
      <c r="A519" s="7">
        <v>715.0</v>
      </c>
      <c r="B519" s="11" t="s">
        <v>1947</v>
      </c>
      <c r="C519" s="11" t="s">
        <v>1948</v>
      </c>
      <c r="D519" s="11" t="s">
        <v>1949</v>
      </c>
      <c r="E519" s="7">
        <v>2009.0</v>
      </c>
      <c r="F519" s="11" t="s">
        <v>47</v>
      </c>
      <c r="G519" s="12" t="s">
        <v>39</v>
      </c>
      <c r="H519" s="13"/>
      <c r="I519" s="14" t="s">
        <v>40</v>
      </c>
      <c r="J519" s="31">
        <v>50.0</v>
      </c>
      <c r="K519" s="16" t="str">
        <f t="shared" si="1"/>
        <v>One sex</v>
      </c>
      <c r="L519" s="16" t="s">
        <v>40</v>
      </c>
      <c r="M519" s="16" t="s">
        <v>40</v>
      </c>
      <c r="N519" s="16" t="s">
        <v>40</v>
      </c>
      <c r="O519" s="25"/>
      <c r="P519" s="25"/>
      <c r="Q519" s="25"/>
      <c r="R519" s="25"/>
      <c r="S519" s="25"/>
      <c r="T519" s="11" t="s">
        <v>1950</v>
      </c>
      <c r="AA519" s="13"/>
      <c r="AB519" s="31">
        <v>50.0</v>
      </c>
      <c r="AC519" s="31">
        <v>386.0</v>
      </c>
    </row>
    <row r="520">
      <c r="A520" s="7">
        <v>718.0</v>
      </c>
      <c r="B520" s="11" t="s">
        <v>1951</v>
      </c>
      <c r="C520" s="11" t="s">
        <v>1952</v>
      </c>
      <c r="D520" s="11" t="s">
        <v>1953</v>
      </c>
      <c r="E520" s="7">
        <v>2009.0</v>
      </c>
      <c r="F520" s="11" t="s">
        <v>54</v>
      </c>
      <c r="G520" s="12" t="s">
        <v>39</v>
      </c>
      <c r="H520" s="20">
        <v>35.0</v>
      </c>
      <c r="I520" s="14" t="s">
        <v>40</v>
      </c>
      <c r="J520" s="20">
        <v>0.0</v>
      </c>
      <c r="K520" s="16" t="str">
        <f t="shared" si="1"/>
        <v>One sex</v>
      </c>
      <c r="L520" s="16" t="s">
        <v>40</v>
      </c>
      <c r="M520" s="16" t="s">
        <v>40</v>
      </c>
      <c r="N520" s="16" t="s">
        <v>40</v>
      </c>
      <c r="O520" s="25"/>
      <c r="P520" s="25"/>
      <c r="Q520" s="25"/>
      <c r="R520" s="25"/>
      <c r="S520" s="25"/>
      <c r="T520" s="11" t="s">
        <v>303</v>
      </c>
      <c r="AA520" s="20">
        <v>35.0</v>
      </c>
      <c r="AB520" s="20">
        <v>0.0</v>
      </c>
    </row>
    <row r="521">
      <c r="A521" s="7">
        <v>720.0</v>
      </c>
      <c r="B521" s="11" t="s">
        <v>1954</v>
      </c>
      <c r="C521" s="11" t="s">
        <v>1955</v>
      </c>
      <c r="D521" s="11" t="s">
        <v>1956</v>
      </c>
      <c r="E521" s="7">
        <v>2009.0</v>
      </c>
      <c r="F521" s="11" t="s">
        <v>1957</v>
      </c>
      <c r="G521" s="12" t="s">
        <v>40</v>
      </c>
      <c r="H521" s="13"/>
      <c r="I521" s="14" t="s">
        <v>40</v>
      </c>
      <c r="J521" s="13"/>
      <c r="K521" s="16" t="str">
        <f t="shared" si="1"/>
        <v>XXXXXXX</v>
      </c>
      <c r="L521" s="16" t="s">
        <v>39</v>
      </c>
      <c r="M521" s="16" t="s">
        <v>40</v>
      </c>
      <c r="N521" s="16" t="s">
        <v>40</v>
      </c>
      <c r="O521" s="11"/>
      <c r="P521" s="11"/>
      <c r="Q521" s="11"/>
      <c r="R521" s="25"/>
      <c r="S521" s="25"/>
      <c r="T521" s="11" t="s">
        <v>1611</v>
      </c>
      <c r="AA521" s="13"/>
      <c r="AB521" s="13"/>
    </row>
    <row r="522">
      <c r="A522" s="7">
        <v>721.0</v>
      </c>
      <c r="B522" s="11" t="s">
        <v>1958</v>
      </c>
      <c r="C522" s="11" t="s">
        <v>1959</v>
      </c>
      <c r="D522" s="11" t="s">
        <v>1960</v>
      </c>
      <c r="E522" s="7">
        <v>2009.0</v>
      </c>
      <c r="F522" s="11" t="s">
        <v>1961</v>
      </c>
      <c r="G522" s="12" t="s">
        <v>40</v>
      </c>
      <c r="H522" s="20">
        <v>0.0</v>
      </c>
      <c r="I522" s="14" t="s">
        <v>39</v>
      </c>
      <c r="J522" s="20">
        <v>40.0</v>
      </c>
      <c r="K522" s="16" t="str">
        <f t="shared" si="1"/>
        <v>One sex</v>
      </c>
      <c r="L522" s="16" t="s">
        <v>40</v>
      </c>
      <c r="M522" s="16" t="s">
        <v>40</v>
      </c>
      <c r="N522" s="16" t="s">
        <v>40</v>
      </c>
      <c r="O522" s="25"/>
      <c r="P522" s="25"/>
      <c r="Q522" s="25"/>
      <c r="R522" s="25"/>
      <c r="S522" s="25"/>
      <c r="T522" s="25"/>
      <c r="AA522" s="20">
        <v>0.0</v>
      </c>
      <c r="AB522" s="20">
        <v>40.0</v>
      </c>
    </row>
    <row r="523">
      <c r="A523" s="7">
        <v>724.0</v>
      </c>
      <c r="B523" s="11" t="s">
        <v>1962</v>
      </c>
      <c r="C523" s="11" t="s">
        <v>1963</v>
      </c>
      <c r="D523" s="11" t="s">
        <v>1964</v>
      </c>
      <c r="E523" s="7">
        <v>2009.0</v>
      </c>
      <c r="F523" s="11" t="s">
        <v>140</v>
      </c>
      <c r="G523" s="12" t="s">
        <v>39</v>
      </c>
      <c r="H523" s="20">
        <v>48.0</v>
      </c>
      <c r="I523" s="14" t="s">
        <v>40</v>
      </c>
      <c r="J523" s="20">
        <v>0.0</v>
      </c>
      <c r="K523" s="16" t="str">
        <f t="shared" si="1"/>
        <v>One sex</v>
      </c>
      <c r="L523" s="16" t="s">
        <v>40</v>
      </c>
      <c r="M523" s="16" t="s">
        <v>40</v>
      </c>
      <c r="N523" s="16" t="s">
        <v>40</v>
      </c>
      <c r="O523" s="25"/>
      <c r="P523" s="25"/>
      <c r="Q523" s="25"/>
      <c r="R523" s="25"/>
      <c r="S523" s="25"/>
      <c r="T523" s="11" t="s">
        <v>1545</v>
      </c>
      <c r="AA523" s="20">
        <v>48.0</v>
      </c>
      <c r="AB523" s="20">
        <v>0.0</v>
      </c>
    </row>
    <row r="524">
      <c r="A524" s="7">
        <v>725.0</v>
      </c>
      <c r="B524" s="11" t="s">
        <v>1965</v>
      </c>
      <c r="C524" s="11" t="s">
        <v>1966</v>
      </c>
      <c r="D524" s="11" t="s">
        <v>1967</v>
      </c>
      <c r="E524" s="7">
        <v>2009.0</v>
      </c>
      <c r="F524" s="11" t="s">
        <v>1968</v>
      </c>
      <c r="G524" s="12" t="s">
        <v>40</v>
      </c>
      <c r="H524" s="13"/>
      <c r="I524" s="14" t="s">
        <v>40</v>
      </c>
      <c r="J524" s="13"/>
      <c r="K524" s="16" t="str">
        <f t="shared" si="1"/>
        <v>XXXXXXX</v>
      </c>
      <c r="L524" s="16" t="s">
        <v>40</v>
      </c>
      <c r="M524" s="16" t="s">
        <v>39</v>
      </c>
      <c r="N524" s="16" t="s">
        <v>40</v>
      </c>
      <c r="O524" s="11"/>
      <c r="P524" s="25"/>
      <c r="Q524" s="25"/>
      <c r="R524" s="25"/>
      <c r="S524" s="25"/>
      <c r="T524" s="11" t="s">
        <v>1969</v>
      </c>
      <c r="AA524" s="13"/>
      <c r="AB524" s="13"/>
    </row>
    <row r="525">
      <c r="A525" s="7">
        <v>726.0</v>
      </c>
      <c r="B525" s="11" t="s">
        <v>1970</v>
      </c>
      <c r="C525" s="11" t="s">
        <v>1971</v>
      </c>
      <c r="D525" s="11" t="s">
        <v>1972</v>
      </c>
      <c r="E525" s="7">
        <v>2009.0</v>
      </c>
      <c r="F525" s="11" t="s">
        <v>1973</v>
      </c>
      <c r="G525" s="12" t="s">
        <v>40</v>
      </c>
      <c r="H525" s="20">
        <v>0.0</v>
      </c>
      <c r="I525" s="14" t="s">
        <v>39</v>
      </c>
      <c r="J525" s="13"/>
      <c r="K525" s="16" t="str">
        <f t="shared" si="1"/>
        <v>One sex</v>
      </c>
      <c r="L525" s="16" t="s">
        <v>40</v>
      </c>
      <c r="M525" s="16" t="s">
        <v>40</v>
      </c>
      <c r="N525" s="16" t="s">
        <v>40</v>
      </c>
      <c r="O525" s="25"/>
      <c r="P525" s="25"/>
      <c r="Q525" s="25"/>
      <c r="R525" s="25"/>
      <c r="S525" s="25"/>
      <c r="T525" s="25"/>
      <c r="AA525" s="20">
        <v>0.0</v>
      </c>
      <c r="AB525" s="13"/>
    </row>
    <row r="526">
      <c r="A526" s="7">
        <v>727.0</v>
      </c>
      <c r="B526" s="11" t="s">
        <v>1974</v>
      </c>
      <c r="C526" s="11" t="s">
        <v>1975</v>
      </c>
      <c r="D526" s="11" t="s">
        <v>1976</v>
      </c>
      <c r="E526" s="7">
        <v>2009.0</v>
      </c>
      <c r="F526" s="11" t="s">
        <v>47</v>
      </c>
      <c r="G526" s="12" t="s">
        <v>39</v>
      </c>
      <c r="H526" s="20">
        <v>15.0</v>
      </c>
      <c r="I526" s="14" t="s">
        <v>40</v>
      </c>
      <c r="J526" s="20">
        <v>0.0</v>
      </c>
      <c r="K526" s="16" t="str">
        <f t="shared" si="1"/>
        <v>One sex</v>
      </c>
      <c r="L526" s="16" t="s">
        <v>40</v>
      </c>
      <c r="M526" s="16" t="s">
        <v>40</v>
      </c>
      <c r="N526" s="16" t="s">
        <v>40</v>
      </c>
      <c r="O526" s="25"/>
      <c r="P526" s="25"/>
      <c r="Q526" s="25"/>
      <c r="R526" s="25"/>
      <c r="S526" s="25"/>
      <c r="T526" s="11" t="s">
        <v>1977</v>
      </c>
      <c r="AA526" s="20">
        <v>15.0</v>
      </c>
      <c r="AB526" s="20">
        <v>0.0</v>
      </c>
    </row>
    <row r="527">
      <c r="A527" s="7">
        <v>729.0</v>
      </c>
      <c r="B527" s="11" t="s">
        <v>1978</v>
      </c>
      <c r="C527" s="11" t="s">
        <v>1979</v>
      </c>
      <c r="D527" s="11" t="s">
        <v>1980</v>
      </c>
      <c r="E527" s="7">
        <v>2009.0</v>
      </c>
      <c r="F527" s="11" t="s">
        <v>1569</v>
      </c>
      <c r="G527" s="12" t="s">
        <v>40</v>
      </c>
      <c r="H527" s="13"/>
      <c r="I527" s="14" t="s">
        <v>40</v>
      </c>
      <c r="J527" s="20">
        <v>0.0</v>
      </c>
      <c r="K527" s="16" t="str">
        <f t="shared" si="1"/>
        <v>XXXXXXX</v>
      </c>
      <c r="L527" s="16" t="s">
        <v>40</v>
      </c>
      <c r="M527" s="16" t="s">
        <v>39</v>
      </c>
      <c r="N527" s="16" t="s">
        <v>40</v>
      </c>
      <c r="O527" s="11"/>
      <c r="P527" s="25"/>
      <c r="Q527" s="25"/>
      <c r="R527" s="25"/>
      <c r="S527" s="25"/>
      <c r="T527" s="11" t="s">
        <v>1611</v>
      </c>
      <c r="AA527" s="13"/>
      <c r="AB527" s="20">
        <v>0.0</v>
      </c>
    </row>
    <row r="528">
      <c r="A528" s="7">
        <v>730.0</v>
      </c>
      <c r="B528" s="11" t="s">
        <v>1981</v>
      </c>
      <c r="C528" s="11" t="s">
        <v>1982</v>
      </c>
      <c r="D528" s="11" t="s">
        <v>1983</v>
      </c>
      <c r="E528" s="7">
        <v>2009.0</v>
      </c>
      <c r="F528" s="11" t="s">
        <v>54</v>
      </c>
      <c r="G528" s="12" t="s">
        <v>39</v>
      </c>
      <c r="H528" s="20">
        <v>12.0</v>
      </c>
      <c r="I528" s="14" t="s">
        <v>40</v>
      </c>
      <c r="J528" s="20">
        <v>0.0</v>
      </c>
      <c r="K528" s="16" t="str">
        <f t="shared" si="1"/>
        <v>One sex</v>
      </c>
      <c r="L528" s="16" t="s">
        <v>40</v>
      </c>
      <c r="M528" s="16" t="s">
        <v>40</v>
      </c>
      <c r="N528" s="16" t="s">
        <v>40</v>
      </c>
      <c r="O528" s="25"/>
      <c r="P528" s="25"/>
      <c r="Q528" s="25"/>
      <c r="R528" s="25"/>
      <c r="S528" s="25"/>
      <c r="T528" s="25"/>
      <c r="AA528" s="20">
        <v>12.0</v>
      </c>
      <c r="AB528" s="20">
        <v>0.0</v>
      </c>
    </row>
    <row r="529">
      <c r="A529" s="7">
        <v>731.0</v>
      </c>
      <c r="B529" s="11" t="s">
        <v>1984</v>
      </c>
      <c r="C529" s="11" t="s">
        <v>1985</v>
      </c>
      <c r="D529" s="11" t="s">
        <v>1986</v>
      </c>
      <c r="E529" s="7">
        <v>2009.0</v>
      </c>
      <c r="F529" s="11" t="s">
        <v>64</v>
      </c>
      <c r="G529" s="12" t="s">
        <v>40</v>
      </c>
      <c r="H529" s="31">
        <v>32.0</v>
      </c>
      <c r="I529" s="14" t="s">
        <v>40</v>
      </c>
      <c r="J529" s="31">
        <v>32.0</v>
      </c>
      <c r="K529" s="16" t="str">
        <f t="shared" si="1"/>
        <v>XXXXXXX</v>
      </c>
      <c r="L529" s="16" t="s">
        <v>40</v>
      </c>
      <c r="M529" s="16" t="s">
        <v>39</v>
      </c>
      <c r="N529" s="16" t="s">
        <v>40</v>
      </c>
      <c r="O529" s="11"/>
      <c r="P529" s="25"/>
      <c r="Q529" s="25"/>
      <c r="R529" s="25"/>
      <c r="S529" s="25"/>
      <c r="T529" s="11" t="s">
        <v>1987</v>
      </c>
      <c r="AA529" s="31">
        <v>32.0</v>
      </c>
      <c r="AB529" s="31">
        <v>32.0</v>
      </c>
    </row>
    <row r="530">
      <c r="A530" s="7">
        <v>732.0</v>
      </c>
      <c r="B530" s="11" t="s">
        <v>1988</v>
      </c>
      <c r="C530" s="11" t="s">
        <v>1989</v>
      </c>
      <c r="D530" s="11" t="s">
        <v>1990</v>
      </c>
      <c r="E530" s="7">
        <v>2009.0</v>
      </c>
      <c r="F530" s="11" t="s">
        <v>84</v>
      </c>
      <c r="G530" s="12" t="s">
        <v>40</v>
      </c>
      <c r="H530" s="20">
        <v>0.0</v>
      </c>
      <c r="I530" s="14" t="s">
        <v>39</v>
      </c>
      <c r="J530" s="20">
        <v>30.0</v>
      </c>
      <c r="K530" s="16" t="str">
        <f t="shared" si="1"/>
        <v>One sex</v>
      </c>
      <c r="L530" s="16" t="s">
        <v>40</v>
      </c>
      <c r="M530" s="16" t="s">
        <v>40</v>
      </c>
      <c r="N530" s="16" t="s">
        <v>40</v>
      </c>
      <c r="O530" s="25"/>
      <c r="P530" s="25"/>
      <c r="Q530" s="25"/>
      <c r="R530" s="25"/>
      <c r="S530" s="25"/>
      <c r="T530" s="25"/>
      <c r="AA530" s="20">
        <v>0.0</v>
      </c>
      <c r="AB530" s="20">
        <v>30.0</v>
      </c>
    </row>
    <row r="531">
      <c r="A531" s="7">
        <v>733.0</v>
      </c>
      <c r="B531" s="11" t="s">
        <v>1991</v>
      </c>
      <c r="C531" s="11" t="s">
        <v>1992</v>
      </c>
      <c r="D531" s="11" t="s">
        <v>1993</v>
      </c>
      <c r="E531" s="7">
        <v>2009.0</v>
      </c>
      <c r="F531" s="11" t="s">
        <v>1772</v>
      </c>
      <c r="G531" s="12" t="s">
        <v>40</v>
      </c>
      <c r="H531" s="13"/>
      <c r="I531" s="14" t="s">
        <v>40</v>
      </c>
      <c r="J531" s="13"/>
      <c r="K531" s="16" t="str">
        <f t="shared" si="1"/>
        <v>One sex</v>
      </c>
      <c r="L531" s="16" t="s">
        <v>40</v>
      </c>
      <c r="M531" s="16" t="s">
        <v>40</v>
      </c>
      <c r="N531" s="16" t="s">
        <v>39</v>
      </c>
      <c r="O531" s="25"/>
      <c r="P531" s="25"/>
      <c r="Q531" s="25"/>
      <c r="R531" s="25"/>
      <c r="S531" s="25"/>
      <c r="T531" s="11" t="s">
        <v>1773</v>
      </c>
      <c r="AA531" s="13"/>
      <c r="AB531" s="13"/>
    </row>
    <row r="532">
      <c r="A532" s="7">
        <v>736.0</v>
      </c>
      <c r="B532" s="11" t="s">
        <v>1994</v>
      </c>
      <c r="C532" s="11" t="s">
        <v>1995</v>
      </c>
      <c r="D532" s="11" t="s">
        <v>1996</v>
      </c>
      <c r="E532" s="7">
        <v>2009.0</v>
      </c>
      <c r="F532" s="11" t="s">
        <v>1997</v>
      </c>
      <c r="G532" s="12" t="s">
        <v>39</v>
      </c>
      <c r="H532" s="20">
        <v>60.0</v>
      </c>
      <c r="I532" s="14" t="s">
        <v>40</v>
      </c>
      <c r="J532" s="20">
        <v>0.0</v>
      </c>
      <c r="K532" s="16" t="str">
        <f t="shared" si="1"/>
        <v>One sex</v>
      </c>
      <c r="L532" s="16" t="s">
        <v>40</v>
      </c>
      <c r="M532" s="16" t="s">
        <v>40</v>
      </c>
      <c r="N532" s="16" t="s">
        <v>40</v>
      </c>
      <c r="O532" s="25"/>
      <c r="P532" s="25"/>
      <c r="Q532" s="25"/>
      <c r="R532" s="25"/>
      <c r="S532" s="25"/>
      <c r="T532" s="25"/>
      <c r="AA532" s="20">
        <v>60.0</v>
      </c>
      <c r="AB532" s="20">
        <v>0.0</v>
      </c>
    </row>
    <row r="533">
      <c r="A533" s="7">
        <v>739.0</v>
      </c>
      <c r="B533" s="11" t="s">
        <v>1998</v>
      </c>
      <c r="C533" s="11" t="s">
        <v>1999</v>
      </c>
      <c r="D533" s="11" t="s">
        <v>2000</v>
      </c>
      <c r="E533" s="7">
        <v>2008.0</v>
      </c>
      <c r="F533" s="11" t="s">
        <v>2001</v>
      </c>
      <c r="G533" s="12" t="s">
        <v>40</v>
      </c>
      <c r="H533" s="20">
        <v>0.0</v>
      </c>
      <c r="I533" s="14" t="s">
        <v>39</v>
      </c>
      <c r="J533" s="20">
        <v>9.0</v>
      </c>
      <c r="K533" s="16" t="str">
        <f t="shared" si="1"/>
        <v>One sex</v>
      </c>
      <c r="L533" s="16" t="s">
        <v>40</v>
      </c>
      <c r="M533" s="16" t="s">
        <v>40</v>
      </c>
      <c r="N533" s="16" t="s">
        <v>40</v>
      </c>
      <c r="O533" s="25"/>
      <c r="P533" s="25"/>
      <c r="Q533" s="25"/>
      <c r="R533" s="25"/>
      <c r="S533" s="25"/>
      <c r="T533" s="11" t="s">
        <v>908</v>
      </c>
      <c r="AA533" s="20">
        <v>0.0</v>
      </c>
      <c r="AB533" s="20">
        <v>9.0</v>
      </c>
    </row>
    <row r="534">
      <c r="A534" s="7">
        <v>741.0</v>
      </c>
      <c r="B534" s="11" t="s">
        <v>2002</v>
      </c>
      <c r="C534" s="11" t="s">
        <v>2003</v>
      </c>
      <c r="D534" s="11" t="s">
        <v>2004</v>
      </c>
      <c r="E534" s="7">
        <v>2008.0</v>
      </c>
      <c r="F534" s="11" t="s">
        <v>370</v>
      </c>
      <c r="G534" s="12" t="s">
        <v>39</v>
      </c>
      <c r="H534" s="20">
        <v>17.0</v>
      </c>
      <c r="I534" s="14" t="s">
        <v>40</v>
      </c>
      <c r="J534" s="20">
        <v>0.0</v>
      </c>
      <c r="K534" s="16" t="str">
        <f t="shared" si="1"/>
        <v>One sex</v>
      </c>
      <c r="L534" s="16" t="s">
        <v>40</v>
      </c>
      <c r="M534" s="16" t="s">
        <v>40</v>
      </c>
      <c r="N534" s="16" t="s">
        <v>40</v>
      </c>
      <c r="O534" s="25"/>
      <c r="P534" s="25"/>
      <c r="Q534" s="25"/>
      <c r="R534" s="25"/>
      <c r="S534" s="25"/>
      <c r="T534" s="11" t="s">
        <v>553</v>
      </c>
      <c r="AA534" s="20">
        <v>17.0</v>
      </c>
      <c r="AB534" s="20">
        <v>0.0</v>
      </c>
    </row>
    <row r="535">
      <c r="A535" s="7">
        <v>742.0</v>
      </c>
      <c r="B535" s="11" t="s">
        <v>2005</v>
      </c>
      <c r="C535" s="11" t="s">
        <v>2006</v>
      </c>
      <c r="D535" s="11" t="s">
        <v>2007</v>
      </c>
      <c r="E535" s="7">
        <v>2008.0</v>
      </c>
      <c r="F535" s="11" t="s">
        <v>84</v>
      </c>
      <c r="G535" s="12" t="s">
        <v>39</v>
      </c>
      <c r="H535" s="31">
        <v>33.0</v>
      </c>
      <c r="I535" s="14" t="s">
        <v>40</v>
      </c>
      <c r="J535" s="20">
        <v>0.0</v>
      </c>
      <c r="K535" s="16" t="str">
        <f t="shared" si="1"/>
        <v>One sex</v>
      </c>
      <c r="L535" s="16" t="s">
        <v>40</v>
      </c>
      <c r="M535" s="16" t="s">
        <v>40</v>
      </c>
      <c r="N535" s="16" t="s">
        <v>40</v>
      </c>
      <c r="O535" s="25"/>
      <c r="P535" s="25"/>
      <c r="Q535" s="25"/>
      <c r="R535" s="25"/>
      <c r="S535" s="25"/>
      <c r="T535" s="25"/>
      <c r="AA535" s="31">
        <v>33.0</v>
      </c>
      <c r="AB535" s="20">
        <v>0.0</v>
      </c>
    </row>
    <row r="536">
      <c r="A536" s="7">
        <v>744.0</v>
      </c>
      <c r="B536" s="11" t="s">
        <v>2008</v>
      </c>
      <c r="C536" s="11" t="s">
        <v>2009</v>
      </c>
      <c r="D536" s="11" t="s">
        <v>2010</v>
      </c>
      <c r="E536" s="7">
        <v>2008.0</v>
      </c>
      <c r="F536" s="11" t="s">
        <v>73</v>
      </c>
      <c r="G536" s="12" t="s">
        <v>39</v>
      </c>
      <c r="H536" s="20">
        <v>18.0</v>
      </c>
      <c r="I536" s="14" t="s">
        <v>40</v>
      </c>
      <c r="J536" s="20">
        <v>0.0</v>
      </c>
      <c r="K536" s="16" t="str">
        <f t="shared" si="1"/>
        <v>One sex</v>
      </c>
      <c r="L536" s="16" t="s">
        <v>40</v>
      </c>
      <c r="M536" s="16" t="s">
        <v>40</v>
      </c>
      <c r="N536" s="16" t="s">
        <v>40</v>
      </c>
      <c r="O536" s="25"/>
      <c r="P536" s="25"/>
      <c r="Q536" s="25"/>
      <c r="R536" s="25"/>
      <c r="S536" s="25"/>
      <c r="T536" s="25"/>
      <c r="AA536" s="20">
        <v>18.0</v>
      </c>
      <c r="AB536" s="20">
        <v>0.0</v>
      </c>
    </row>
    <row r="537">
      <c r="A537" s="7">
        <v>746.0</v>
      </c>
      <c r="B537" s="11" t="s">
        <v>2011</v>
      </c>
      <c r="C537" s="11" t="s">
        <v>2012</v>
      </c>
      <c r="D537" s="11" t="s">
        <v>2013</v>
      </c>
      <c r="E537" s="7">
        <v>2008.0</v>
      </c>
      <c r="F537" s="11" t="s">
        <v>766</v>
      </c>
      <c r="G537" s="12" t="s">
        <v>39</v>
      </c>
      <c r="H537" s="20">
        <v>12.0</v>
      </c>
      <c r="I537" s="14" t="s">
        <v>40</v>
      </c>
      <c r="J537" s="20">
        <v>0.0</v>
      </c>
      <c r="K537" s="16" t="str">
        <f t="shared" si="1"/>
        <v>One sex</v>
      </c>
      <c r="L537" s="16" t="s">
        <v>40</v>
      </c>
      <c r="M537" s="16" t="s">
        <v>40</v>
      </c>
      <c r="N537" s="16" t="s">
        <v>40</v>
      </c>
      <c r="O537" s="25"/>
      <c r="P537" s="25"/>
      <c r="Q537" s="25"/>
      <c r="R537" s="25"/>
      <c r="S537" s="25"/>
      <c r="T537" s="11" t="s">
        <v>2014</v>
      </c>
      <c r="AA537" s="20">
        <v>12.0</v>
      </c>
      <c r="AB537" s="20">
        <v>0.0</v>
      </c>
    </row>
    <row r="538">
      <c r="A538" s="7">
        <v>747.0</v>
      </c>
      <c r="B538" s="11" t="s">
        <v>2015</v>
      </c>
      <c r="C538" s="11" t="s">
        <v>2016</v>
      </c>
      <c r="D538" s="11" t="s">
        <v>2017</v>
      </c>
      <c r="E538" s="7">
        <v>2008.0</v>
      </c>
      <c r="F538" s="11" t="s">
        <v>84</v>
      </c>
      <c r="G538" s="12" t="s">
        <v>40</v>
      </c>
      <c r="H538" s="13"/>
      <c r="I538" s="14" t="s">
        <v>40</v>
      </c>
      <c r="J538" s="13"/>
      <c r="K538" s="16" t="str">
        <f t="shared" si="1"/>
        <v>XXXXXXX</v>
      </c>
      <c r="L538" s="16" t="s">
        <v>40</v>
      </c>
      <c r="M538" s="16" t="s">
        <v>39</v>
      </c>
      <c r="N538" s="16" t="s">
        <v>40</v>
      </c>
      <c r="O538" s="11"/>
      <c r="P538" s="25"/>
      <c r="Q538" s="25"/>
      <c r="R538" s="25"/>
      <c r="S538" s="25"/>
      <c r="T538" s="25"/>
      <c r="AA538" s="13"/>
      <c r="AB538" s="13"/>
    </row>
    <row r="539">
      <c r="A539" s="7">
        <v>749.0</v>
      </c>
      <c r="B539" s="11" t="s">
        <v>2018</v>
      </c>
      <c r="C539" s="11" t="s">
        <v>2019</v>
      </c>
      <c r="D539" s="11" t="s">
        <v>2020</v>
      </c>
      <c r="E539" s="7">
        <v>2008.0</v>
      </c>
      <c r="F539" s="11" t="s">
        <v>370</v>
      </c>
      <c r="G539" s="12" t="s">
        <v>39</v>
      </c>
      <c r="H539" s="13"/>
      <c r="I539" s="14" t="s">
        <v>40</v>
      </c>
      <c r="J539" s="20">
        <v>0.0</v>
      </c>
      <c r="K539" s="16" t="str">
        <f t="shared" si="1"/>
        <v>One sex</v>
      </c>
      <c r="L539" s="16" t="s">
        <v>40</v>
      </c>
      <c r="M539" s="16" t="s">
        <v>40</v>
      </c>
      <c r="N539" s="16" t="s">
        <v>40</v>
      </c>
      <c r="O539" s="25"/>
      <c r="P539" s="25"/>
      <c r="Q539" s="25"/>
      <c r="R539" s="25"/>
      <c r="S539" s="25"/>
      <c r="T539" s="25"/>
      <c r="AA539" s="13"/>
      <c r="AB539" s="20">
        <v>0.0</v>
      </c>
    </row>
    <row r="540">
      <c r="A540" s="7">
        <v>750.0</v>
      </c>
      <c r="B540" s="11" t="s">
        <v>2021</v>
      </c>
      <c r="C540" s="11" t="s">
        <v>2022</v>
      </c>
      <c r="D540" s="11" t="s">
        <v>2023</v>
      </c>
      <c r="E540" s="7">
        <v>2008.0</v>
      </c>
      <c r="F540" s="11" t="s">
        <v>84</v>
      </c>
      <c r="G540" s="12" t="s">
        <v>40</v>
      </c>
      <c r="H540" s="13"/>
      <c r="I540" s="14" t="s">
        <v>39</v>
      </c>
      <c r="J540" s="13"/>
      <c r="K540" s="16" t="str">
        <f t="shared" si="1"/>
        <v>One sex</v>
      </c>
      <c r="L540" s="16" t="s">
        <v>40</v>
      </c>
      <c r="M540" s="16" t="s">
        <v>40</v>
      </c>
      <c r="N540" s="16" t="s">
        <v>40</v>
      </c>
      <c r="O540" s="25"/>
      <c r="P540" s="25"/>
      <c r="Q540" s="25"/>
      <c r="R540" s="25"/>
      <c r="S540" s="25"/>
      <c r="T540" s="11" t="s">
        <v>2024</v>
      </c>
      <c r="AA540" s="13"/>
      <c r="AB540" s="13"/>
      <c r="AC540" s="31">
        <v>207.0</v>
      </c>
    </row>
    <row r="541">
      <c r="A541" s="7">
        <v>751.0</v>
      </c>
      <c r="B541" s="11" t="s">
        <v>2025</v>
      </c>
      <c r="C541" s="11" t="s">
        <v>2026</v>
      </c>
      <c r="D541" s="11" t="s">
        <v>2027</v>
      </c>
      <c r="E541" s="7">
        <v>2008.0</v>
      </c>
      <c r="F541" s="11" t="s">
        <v>84</v>
      </c>
      <c r="G541" s="12" t="s">
        <v>40</v>
      </c>
      <c r="H541" s="20">
        <v>0.0</v>
      </c>
      <c r="I541" s="14" t="s">
        <v>39</v>
      </c>
      <c r="J541" s="20">
        <v>128.0</v>
      </c>
      <c r="K541" s="16" t="str">
        <f t="shared" si="1"/>
        <v>One sex</v>
      </c>
      <c r="L541" s="16" t="s">
        <v>40</v>
      </c>
      <c r="M541" s="16" t="s">
        <v>40</v>
      </c>
      <c r="N541" s="16" t="s">
        <v>40</v>
      </c>
      <c r="O541" s="25"/>
      <c r="P541" s="25"/>
      <c r="Q541" s="25"/>
      <c r="R541" s="25"/>
      <c r="S541" s="25"/>
      <c r="T541" s="11" t="s">
        <v>2024</v>
      </c>
      <c r="AA541" s="20">
        <v>0.0</v>
      </c>
      <c r="AB541" s="20">
        <v>128.0</v>
      </c>
    </row>
    <row r="542">
      <c r="A542" s="7">
        <v>752.0</v>
      </c>
      <c r="B542" s="11" t="s">
        <v>2028</v>
      </c>
      <c r="C542" s="11" t="s">
        <v>2029</v>
      </c>
      <c r="D542" s="11" t="s">
        <v>2030</v>
      </c>
      <c r="E542" s="7">
        <v>2008.0</v>
      </c>
      <c r="F542" s="11" t="s">
        <v>2031</v>
      </c>
      <c r="G542" s="12" t="s">
        <v>40</v>
      </c>
      <c r="H542" s="31">
        <v>4.0</v>
      </c>
      <c r="I542" s="14" t="s">
        <v>40</v>
      </c>
      <c r="J542" s="20">
        <v>0.0</v>
      </c>
      <c r="K542" s="16" t="str">
        <f t="shared" si="1"/>
        <v>One sex</v>
      </c>
      <c r="L542" s="16" t="s">
        <v>40</v>
      </c>
      <c r="M542" s="16" t="s">
        <v>40</v>
      </c>
      <c r="N542" s="16" t="s">
        <v>39</v>
      </c>
      <c r="O542" s="25"/>
      <c r="P542" s="25"/>
      <c r="Q542" s="25"/>
      <c r="R542" s="25"/>
      <c r="S542" s="25"/>
      <c r="T542" s="11" t="s">
        <v>2032</v>
      </c>
      <c r="AA542" s="31">
        <v>4.0</v>
      </c>
      <c r="AB542" s="20">
        <v>0.0</v>
      </c>
    </row>
    <row r="543">
      <c r="A543" s="7">
        <v>754.0</v>
      </c>
      <c r="B543" s="11" t="s">
        <v>2033</v>
      </c>
      <c r="C543" s="11" t="s">
        <v>2034</v>
      </c>
      <c r="D543" s="11" t="s">
        <v>2035</v>
      </c>
      <c r="E543" s="7">
        <v>2008.0</v>
      </c>
      <c r="F543" s="11" t="s">
        <v>1569</v>
      </c>
      <c r="G543" s="12" t="s">
        <v>40</v>
      </c>
      <c r="H543" s="13"/>
      <c r="I543" s="14" t="s">
        <v>40</v>
      </c>
      <c r="J543" s="13"/>
      <c r="K543" s="16" t="str">
        <f t="shared" si="1"/>
        <v>One sex</v>
      </c>
      <c r="L543" s="16" t="s">
        <v>40</v>
      </c>
      <c r="M543" s="16" t="s">
        <v>40</v>
      </c>
      <c r="N543" s="16" t="s">
        <v>39</v>
      </c>
      <c r="O543" s="11"/>
      <c r="P543" s="25"/>
      <c r="Q543" s="25"/>
      <c r="R543" s="25"/>
      <c r="S543" s="25"/>
      <c r="T543" s="11" t="s">
        <v>1611</v>
      </c>
      <c r="AA543" s="13"/>
      <c r="AB543" s="13"/>
    </row>
    <row r="544">
      <c r="A544" s="7">
        <v>757.0</v>
      </c>
      <c r="B544" s="11" t="s">
        <v>2036</v>
      </c>
      <c r="C544" s="11" t="s">
        <v>2037</v>
      </c>
      <c r="D544" s="11" t="s">
        <v>2038</v>
      </c>
      <c r="E544" s="7">
        <v>2008.0</v>
      </c>
      <c r="F544" s="11" t="s">
        <v>2039</v>
      </c>
      <c r="G544" s="12" t="s">
        <v>40</v>
      </c>
      <c r="H544" s="13"/>
      <c r="I544" s="14" t="s">
        <v>40</v>
      </c>
      <c r="J544" s="13"/>
      <c r="K544" s="16" t="str">
        <f t="shared" si="1"/>
        <v>XXXXXXX</v>
      </c>
      <c r="L544" s="16" t="s">
        <v>40</v>
      </c>
      <c r="M544" s="16" t="s">
        <v>39</v>
      </c>
      <c r="N544" s="16" t="s">
        <v>40</v>
      </c>
      <c r="O544" s="25"/>
      <c r="P544" s="25"/>
      <c r="Q544" s="25"/>
      <c r="R544" s="25"/>
      <c r="S544" s="25"/>
      <c r="T544" s="11" t="s">
        <v>2040</v>
      </c>
      <c r="AA544" s="13"/>
      <c r="AB544" s="13"/>
    </row>
    <row r="545">
      <c r="A545" s="7">
        <v>759.0</v>
      </c>
      <c r="B545" s="11" t="s">
        <v>2041</v>
      </c>
      <c r="C545" s="11" t="s">
        <v>2042</v>
      </c>
      <c r="D545" s="11" t="s">
        <v>2043</v>
      </c>
      <c r="E545" s="7">
        <v>2008.0</v>
      </c>
      <c r="F545" s="11" t="s">
        <v>47</v>
      </c>
      <c r="G545" s="12" t="s">
        <v>39</v>
      </c>
      <c r="H545" s="20">
        <v>10.0</v>
      </c>
      <c r="I545" s="14" t="s">
        <v>40</v>
      </c>
      <c r="J545" s="20">
        <v>0.0</v>
      </c>
      <c r="K545" s="16" t="str">
        <f t="shared" si="1"/>
        <v>One sex</v>
      </c>
      <c r="L545" s="16" t="s">
        <v>40</v>
      </c>
      <c r="M545" s="16" t="s">
        <v>40</v>
      </c>
      <c r="N545" s="16" t="s">
        <v>40</v>
      </c>
      <c r="O545" s="25"/>
      <c r="P545" s="25"/>
      <c r="Q545" s="25"/>
      <c r="R545" s="25"/>
      <c r="S545" s="25"/>
      <c r="T545" s="11" t="s">
        <v>2044</v>
      </c>
      <c r="AA545" s="20">
        <v>10.0</v>
      </c>
      <c r="AB545" s="20">
        <v>0.0</v>
      </c>
    </row>
    <row r="546">
      <c r="A546" s="7">
        <v>760.0</v>
      </c>
      <c r="B546" s="11" t="s">
        <v>2045</v>
      </c>
      <c r="C546" s="11" t="s">
        <v>2046</v>
      </c>
      <c r="D546" s="11" t="s">
        <v>2047</v>
      </c>
      <c r="E546" s="7">
        <v>2008.0</v>
      </c>
      <c r="F546" s="11" t="s">
        <v>424</v>
      </c>
      <c r="G546" s="12" t="s">
        <v>39</v>
      </c>
      <c r="H546" s="20">
        <v>40.0</v>
      </c>
      <c r="I546" s="14" t="s">
        <v>40</v>
      </c>
      <c r="J546" s="20">
        <v>0.0</v>
      </c>
      <c r="K546" s="16" t="str">
        <f t="shared" si="1"/>
        <v>One sex</v>
      </c>
      <c r="L546" s="16" t="s">
        <v>40</v>
      </c>
      <c r="M546" s="16" t="s">
        <v>40</v>
      </c>
      <c r="N546" s="16" t="s">
        <v>40</v>
      </c>
      <c r="O546" s="25"/>
      <c r="P546" s="25"/>
      <c r="Q546" s="25"/>
      <c r="R546" s="25"/>
      <c r="S546" s="25"/>
      <c r="T546" s="25"/>
      <c r="AA546" s="20">
        <v>40.0</v>
      </c>
      <c r="AB546" s="20">
        <v>0.0</v>
      </c>
    </row>
    <row r="547">
      <c r="A547" s="7">
        <v>762.0</v>
      </c>
      <c r="B547" s="11" t="s">
        <v>2048</v>
      </c>
      <c r="C547" s="11" t="s">
        <v>2049</v>
      </c>
      <c r="D547" s="11" t="s">
        <v>2050</v>
      </c>
      <c r="E547" s="7">
        <v>2008.0</v>
      </c>
      <c r="F547" s="11" t="s">
        <v>47</v>
      </c>
      <c r="G547" s="12" t="s">
        <v>39</v>
      </c>
      <c r="H547" s="20">
        <v>7.0</v>
      </c>
      <c r="I547" s="14" t="s">
        <v>40</v>
      </c>
      <c r="J547" s="20">
        <v>8.0</v>
      </c>
      <c r="K547" s="16" t="str">
        <f t="shared" si="1"/>
        <v>One sex</v>
      </c>
      <c r="L547" s="16" t="s">
        <v>40</v>
      </c>
      <c r="M547" s="16" t="s">
        <v>40</v>
      </c>
      <c r="N547" s="16" t="s">
        <v>40</v>
      </c>
      <c r="O547" s="25"/>
      <c r="P547" s="25"/>
      <c r="Q547" s="25"/>
      <c r="R547" s="25"/>
      <c r="S547" s="25"/>
      <c r="T547" s="25"/>
      <c r="AA547" s="20">
        <v>7.0</v>
      </c>
      <c r="AB547" s="20">
        <v>8.0</v>
      </c>
    </row>
    <row r="548">
      <c r="A548" s="7">
        <v>764.0</v>
      </c>
      <c r="B548" s="11" t="s">
        <v>2051</v>
      </c>
      <c r="C548" s="11" t="s">
        <v>2052</v>
      </c>
      <c r="D548" s="11" t="s">
        <v>2053</v>
      </c>
      <c r="E548" s="7">
        <v>2008.0</v>
      </c>
      <c r="F548" s="11" t="s">
        <v>47</v>
      </c>
      <c r="G548" s="12" t="s">
        <v>39</v>
      </c>
      <c r="H548" s="20">
        <v>28.0</v>
      </c>
      <c r="I548" s="14" t="s">
        <v>40</v>
      </c>
      <c r="J548" s="20">
        <v>0.0</v>
      </c>
      <c r="K548" s="16" t="str">
        <f t="shared" si="1"/>
        <v>One sex</v>
      </c>
      <c r="L548" s="16" t="s">
        <v>40</v>
      </c>
      <c r="M548" s="16" t="s">
        <v>40</v>
      </c>
      <c r="N548" s="16" t="s">
        <v>40</v>
      </c>
      <c r="O548" s="25"/>
      <c r="P548" s="25"/>
      <c r="Q548" s="25"/>
      <c r="R548" s="25"/>
      <c r="S548" s="25"/>
      <c r="T548" s="25"/>
      <c r="AA548" s="20">
        <v>28.0</v>
      </c>
      <c r="AB548" s="20">
        <v>0.0</v>
      </c>
    </row>
    <row r="549">
      <c r="A549" s="7">
        <v>765.0</v>
      </c>
      <c r="B549" s="11" t="s">
        <v>2054</v>
      </c>
      <c r="C549" s="11" t="s">
        <v>2055</v>
      </c>
      <c r="D549" s="11" t="s">
        <v>2056</v>
      </c>
      <c r="E549" s="7">
        <v>2008.0</v>
      </c>
      <c r="F549" s="11" t="s">
        <v>2031</v>
      </c>
      <c r="G549" s="12" t="s">
        <v>40</v>
      </c>
      <c r="H549" s="13"/>
      <c r="I549" s="14" t="s">
        <v>40</v>
      </c>
      <c r="J549" s="13"/>
      <c r="K549" s="16" t="str">
        <f t="shared" si="1"/>
        <v>One sex</v>
      </c>
      <c r="L549" s="16" t="s">
        <v>40</v>
      </c>
      <c r="M549" s="16" t="s">
        <v>40</v>
      </c>
      <c r="N549" s="16" t="s">
        <v>39</v>
      </c>
      <c r="O549" s="25"/>
      <c r="P549" s="25"/>
      <c r="Q549" s="25"/>
      <c r="R549" s="25"/>
      <c r="S549" s="25"/>
      <c r="T549" s="11" t="s">
        <v>2057</v>
      </c>
      <c r="AA549" s="13"/>
      <c r="AB549" s="13"/>
      <c r="AC549" s="31">
        <v>30.0</v>
      </c>
    </row>
    <row r="550">
      <c r="A550" s="7">
        <v>766.0</v>
      </c>
      <c r="B550" s="11" t="s">
        <v>2058</v>
      </c>
      <c r="C550" s="11" t="s">
        <v>2059</v>
      </c>
      <c r="D550" s="11" t="s">
        <v>2060</v>
      </c>
      <c r="E550" s="7">
        <v>2008.0</v>
      </c>
      <c r="F550" s="11" t="s">
        <v>47</v>
      </c>
      <c r="G550" s="12" t="s">
        <v>39</v>
      </c>
      <c r="H550" s="20">
        <v>4.0</v>
      </c>
      <c r="I550" s="14" t="s">
        <v>40</v>
      </c>
      <c r="J550" s="20">
        <v>0.0</v>
      </c>
      <c r="K550" s="16" t="str">
        <f t="shared" si="1"/>
        <v>One sex</v>
      </c>
      <c r="L550" s="16" t="s">
        <v>40</v>
      </c>
      <c r="M550" s="16" t="s">
        <v>40</v>
      </c>
      <c r="N550" s="16" t="s">
        <v>40</v>
      </c>
      <c r="O550" s="25"/>
      <c r="P550" s="25"/>
      <c r="Q550" s="25"/>
      <c r="R550" s="25"/>
      <c r="S550" s="25"/>
      <c r="T550" s="11" t="s">
        <v>2061</v>
      </c>
      <c r="AA550" s="20">
        <v>4.0</v>
      </c>
      <c r="AB550" s="20">
        <v>0.0</v>
      </c>
    </row>
    <row r="551">
      <c r="A551" s="7">
        <v>767.0</v>
      </c>
      <c r="B551" s="11" t="s">
        <v>2062</v>
      </c>
      <c r="C551" s="11" t="s">
        <v>2063</v>
      </c>
      <c r="D551" s="11" t="s">
        <v>2064</v>
      </c>
      <c r="E551" s="7">
        <v>2008.0</v>
      </c>
      <c r="F551" s="11" t="s">
        <v>1957</v>
      </c>
      <c r="G551" s="12" t="s">
        <v>39</v>
      </c>
      <c r="H551" s="13"/>
      <c r="I551" s="14" t="s">
        <v>40</v>
      </c>
      <c r="J551" s="20">
        <v>0.0</v>
      </c>
      <c r="K551" s="16" t="str">
        <f t="shared" si="1"/>
        <v>One sex</v>
      </c>
      <c r="L551" s="16" t="s">
        <v>40</v>
      </c>
      <c r="M551" s="16" t="s">
        <v>40</v>
      </c>
      <c r="N551" s="16" t="s">
        <v>40</v>
      </c>
      <c r="O551" s="25"/>
      <c r="P551" s="25"/>
      <c r="Q551" s="25"/>
      <c r="R551" s="25"/>
      <c r="S551" s="25"/>
      <c r="T551" s="11" t="s">
        <v>1611</v>
      </c>
      <c r="AA551" s="13"/>
      <c r="AB551" s="20">
        <v>0.0</v>
      </c>
    </row>
    <row r="552">
      <c r="A552" s="7">
        <v>768.0</v>
      </c>
      <c r="B552" s="11" t="s">
        <v>2065</v>
      </c>
      <c r="C552" s="11" t="s">
        <v>2066</v>
      </c>
      <c r="D552" s="11" t="s">
        <v>2067</v>
      </c>
      <c r="E552" s="7">
        <v>2008.0</v>
      </c>
      <c r="F552" s="11" t="s">
        <v>335</v>
      </c>
      <c r="G552" s="12" t="s">
        <v>39</v>
      </c>
      <c r="H552" s="20">
        <v>18.0</v>
      </c>
      <c r="I552" s="14" t="s">
        <v>40</v>
      </c>
      <c r="J552" s="20">
        <v>0.0</v>
      </c>
      <c r="K552" s="16" t="str">
        <f t="shared" si="1"/>
        <v>One sex</v>
      </c>
      <c r="L552" s="16" t="s">
        <v>40</v>
      </c>
      <c r="M552" s="16" t="s">
        <v>40</v>
      </c>
      <c r="N552" s="16" t="s">
        <v>40</v>
      </c>
      <c r="O552" s="25"/>
      <c r="P552" s="25"/>
      <c r="Q552" s="25"/>
      <c r="R552" s="25"/>
      <c r="S552" s="25"/>
      <c r="T552" s="11" t="s">
        <v>2068</v>
      </c>
      <c r="AA552" s="20">
        <v>18.0</v>
      </c>
      <c r="AB552" s="20">
        <v>0.0</v>
      </c>
    </row>
    <row r="553">
      <c r="A553" s="7">
        <v>769.0</v>
      </c>
      <c r="B553" s="11" t="s">
        <v>2069</v>
      </c>
      <c r="C553" s="11" t="s">
        <v>2070</v>
      </c>
      <c r="D553" s="11" t="s">
        <v>2071</v>
      </c>
      <c r="E553" s="7">
        <v>2008.0</v>
      </c>
      <c r="F553" s="11" t="s">
        <v>2031</v>
      </c>
      <c r="G553" s="12" t="s">
        <v>40</v>
      </c>
      <c r="H553" s="13"/>
      <c r="I553" s="14" t="s">
        <v>40</v>
      </c>
      <c r="J553" s="13"/>
      <c r="K553" s="16" t="str">
        <f t="shared" si="1"/>
        <v>One sex</v>
      </c>
      <c r="L553" s="16" t="s">
        <v>40</v>
      </c>
      <c r="M553" s="16" t="s">
        <v>40</v>
      </c>
      <c r="N553" s="16" t="s">
        <v>39</v>
      </c>
      <c r="O553" s="25"/>
      <c r="P553" s="25"/>
      <c r="Q553" s="25"/>
      <c r="R553" s="25"/>
      <c r="S553" s="25"/>
      <c r="T553" s="11" t="s">
        <v>2072</v>
      </c>
      <c r="AA553" s="13"/>
      <c r="AB553" s="13"/>
      <c r="AC553" s="31">
        <v>40.0</v>
      </c>
    </row>
    <row r="554">
      <c r="A554" s="7">
        <v>773.0</v>
      </c>
      <c r="B554" s="11" t="s">
        <v>2073</v>
      </c>
      <c r="C554" s="11" t="s">
        <v>2074</v>
      </c>
      <c r="D554" s="11" t="s">
        <v>2075</v>
      </c>
      <c r="E554" s="7">
        <v>2008.0</v>
      </c>
      <c r="F554" s="11" t="s">
        <v>2076</v>
      </c>
      <c r="G554" s="12" t="s">
        <v>39</v>
      </c>
      <c r="H554" s="20">
        <v>34.0</v>
      </c>
      <c r="I554" s="14" t="s">
        <v>40</v>
      </c>
      <c r="J554" s="20">
        <v>0.0</v>
      </c>
      <c r="K554" s="16" t="str">
        <f t="shared" si="1"/>
        <v>One sex</v>
      </c>
      <c r="L554" s="16" t="s">
        <v>40</v>
      </c>
      <c r="M554" s="16" t="s">
        <v>40</v>
      </c>
      <c r="N554" s="16" t="s">
        <v>40</v>
      </c>
      <c r="O554" s="25"/>
      <c r="P554" s="25"/>
      <c r="Q554" s="25"/>
      <c r="R554" s="25"/>
      <c r="S554" s="25"/>
      <c r="T554" s="25"/>
      <c r="AA554" s="20">
        <v>34.0</v>
      </c>
      <c r="AB554" s="20">
        <v>0.0</v>
      </c>
    </row>
    <row r="555">
      <c r="A555" s="7">
        <v>774.0</v>
      </c>
      <c r="B555" s="11" t="s">
        <v>2077</v>
      </c>
      <c r="C555" s="11" t="s">
        <v>2078</v>
      </c>
      <c r="D555" s="11" t="s">
        <v>2079</v>
      </c>
      <c r="E555" s="7">
        <v>2008.0</v>
      </c>
      <c r="F555" s="11" t="s">
        <v>47</v>
      </c>
      <c r="G555" s="12" t="s">
        <v>40</v>
      </c>
      <c r="H555" s="20">
        <v>118.0</v>
      </c>
      <c r="I555" s="14" t="s">
        <v>40</v>
      </c>
      <c r="J555" s="20">
        <v>18.0</v>
      </c>
      <c r="K555" s="16" t="str">
        <f t="shared" si="1"/>
        <v>XXXXXXX</v>
      </c>
      <c r="L555" s="16" t="s">
        <v>40</v>
      </c>
      <c r="M555" s="16" t="s">
        <v>39</v>
      </c>
      <c r="N555" s="16" t="s">
        <v>40</v>
      </c>
      <c r="O555" s="11"/>
      <c r="P555" s="25"/>
      <c r="Q555" s="25"/>
      <c r="R555" s="25"/>
      <c r="S555" s="25"/>
      <c r="T555" s="25"/>
      <c r="AA555" s="20">
        <v>118.0</v>
      </c>
      <c r="AB555" s="20">
        <v>18.0</v>
      </c>
    </row>
    <row r="556">
      <c r="A556" s="7">
        <v>775.0</v>
      </c>
      <c r="B556" s="11" t="s">
        <v>2080</v>
      </c>
      <c r="C556" s="11" t="s">
        <v>2081</v>
      </c>
      <c r="D556" s="11" t="s">
        <v>2082</v>
      </c>
      <c r="E556" s="7">
        <v>2008.0</v>
      </c>
      <c r="F556" s="11" t="s">
        <v>2083</v>
      </c>
      <c r="G556" s="12" t="s">
        <v>39</v>
      </c>
      <c r="H556" s="20">
        <v>46.0</v>
      </c>
      <c r="I556" s="14" t="s">
        <v>40</v>
      </c>
      <c r="J556" s="20">
        <v>0.0</v>
      </c>
      <c r="K556" s="16" t="str">
        <f t="shared" si="1"/>
        <v>One sex</v>
      </c>
      <c r="L556" s="16" t="s">
        <v>40</v>
      </c>
      <c r="M556" s="16" t="s">
        <v>40</v>
      </c>
      <c r="N556" s="16" t="s">
        <v>40</v>
      </c>
      <c r="O556" s="25"/>
      <c r="P556" s="25"/>
      <c r="Q556" s="25"/>
      <c r="R556" s="25"/>
      <c r="S556" s="25"/>
      <c r="T556" s="25"/>
      <c r="AA556" s="20">
        <v>46.0</v>
      </c>
      <c r="AB556" s="20">
        <v>0.0</v>
      </c>
    </row>
    <row r="557">
      <c r="A557" s="7">
        <v>776.0</v>
      </c>
      <c r="B557" s="11" t="s">
        <v>2084</v>
      </c>
      <c r="C557" s="11" t="s">
        <v>2085</v>
      </c>
      <c r="D557" s="11" t="s">
        <v>2086</v>
      </c>
      <c r="E557" s="7">
        <v>2008.0</v>
      </c>
      <c r="F557" s="11" t="s">
        <v>84</v>
      </c>
      <c r="G557" s="12" t="s">
        <v>39</v>
      </c>
      <c r="H557" s="13"/>
      <c r="I557" s="14" t="s">
        <v>40</v>
      </c>
      <c r="J557" s="20">
        <v>0.0</v>
      </c>
      <c r="K557" s="16" t="str">
        <f t="shared" si="1"/>
        <v>One sex</v>
      </c>
      <c r="L557" s="16" t="s">
        <v>40</v>
      </c>
      <c r="M557" s="16" t="s">
        <v>40</v>
      </c>
      <c r="N557" s="16" t="s">
        <v>40</v>
      </c>
      <c r="O557" s="25"/>
      <c r="P557" s="25"/>
      <c r="Q557" s="25"/>
      <c r="R557" s="25"/>
      <c r="S557" s="25"/>
      <c r="T557" s="25"/>
      <c r="AA557" s="13"/>
      <c r="AB557" s="20">
        <v>0.0</v>
      </c>
    </row>
    <row r="558">
      <c r="A558" s="7">
        <v>777.0</v>
      </c>
      <c r="B558" s="11" t="s">
        <v>2087</v>
      </c>
      <c r="C558" s="11" t="s">
        <v>2088</v>
      </c>
      <c r="D558" s="11" t="s">
        <v>2089</v>
      </c>
      <c r="E558" s="7">
        <v>2008.0</v>
      </c>
      <c r="F558" s="11" t="s">
        <v>370</v>
      </c>
      <c r="G558" s="12" t="s">
        <v>39</v>
      </c>
      <c r="H558" s="20">
        <v>45.0</v>
      </c>
      <c r="I558" s="14" t="s">
        <v>40</v>
      </c>
      <c r="J558" s="20">
        <v>0.0</v>
      </c>
      <c r="K558" s="16" t="str">
        <f t="shared" si="1"/>
        <v>One sex</v>
      </c>
      <c r="L558" s="16" t="s">
        <v>40</v>
      </c>
      <c r="M558" s="16" t="s">
        <v>40</v>
      </c>
      <c r="N558" s="16" t="s">
        <v>40</v>
      </c>
      <c r="O558" s="25"/>
      <c r="P558" s="25"/>
      <c r="Q558" s="25"/>
      <c r="R558" s="25"/>
      <c r="S558" s="25"/>
      <c r="T558" s="25"/>
      <c r="AA558" s="20">
        <v>45.0</v>
      </c>
      <c r="AB558" s="20">
        <v>0.0</v>
      </c>
    </row>
    <row r="559">
      <c r="A559" s="7">
        <v>778.0</v>
      </c>
      <c r="B559" s="11" t="s">
        <v>2090</v>
      </c>
      <c r="C559" s="11" t="s">
        <v>2091</v>
      </c>
      <c r="D559" s="11" t="s">
        <v>2092</v>
      </c>
      <c r="E559" s="7">
        <v>2008.0</v>
      </c>
      <c r="F559" s="11" t="s">
        <v>47</v>
      </c>
      <c r="G559" s="12" t="s">
        <v>39</v>
      </c>
      <c r="H559" s="20">
        <v>8.0</v>
      </c>
      <c r="I559" s="14" t="s">
        <v>40</v>
      </c>
      <c r="J559" s="20">
        <v>0.0</v>
      </c>
      <c r="K559" s="16" t="str">
        <f t="shared" si="1"/>
        <v>One sex</v>
      </c>
      <c r="L559" s="16" t="s">
        <v>40</v>
      </c>
      <c r="M559" s="16" t="s">
        <v>40</v>
      </c>
      <c r="N559" s="16" t="s">
        <v>40</v>
      </c>
      <c r="O559" s="25"/>
      <c r="P559" s="25"/>
      <c r="Q559" s="25"/>
      <c r="R559" s="25"/>
      <c r="S559" s="25"/>
      <c r="T559" s="25"/>
      <c r="AA559" s="20">
        <v>8.0</v>
      </c>
      <c r="AB559" s="20">
        <v>0.0</v>
      </c>
    </row>
    <row r="560">
      <c r="A560" s="7">
        <v>779.0</v>
      </c>
      <c r="B560" s="11" t="s">
        <v>2093</v>
      </c>
      <c r="C560" s="11" t="s">
        <v>2094</v>
      </c>
      <c r="D560" s="11" t="s">
        <v>2095</v>
      </c>
      <c r="E560" s="7">
        <v>2008.0</v>
      </c>
      <c r="F560" s="11" t="s">
        <v>47</v>
      </c>
      <c r="G560" s="12" t="s">
        <v>39</v>
      </c>
      <c r="H560" s="20">
        <v>20.0</v>
      </c>
      <c r="I560" s="14" t="s">
        <v>40</v>
      </c>
      <c r="J560" s="20">
        <v>0.0</v>
      </c>
      <c r="K560" s="16" t="str">
        <f t="shared" si="1"/>
        <v>One sex</v>
      </c>
      <c r="L560" s="16" t="s">
        <v>40</v>
      </c>
      <c r="M560" s="16" t="s">
        <v>40</v>
      </c>
      <c r="N560" s="16" t="s">
        <v>40</v>
      </c>
      <c r="O560" s="25"/>
      <c r="P560" s="25"/>
      <c r="Q560" s="25"/>
      <c r="R560" s="25"/>
      <c r="S560" s="25"/>
      <c r="T560" s="25"/>
      <c r="AA560" s="20">
        <v>20.0</v>
      </c>
      <c r="AB560" s="20">
        <v>0.0</v>
      </c>
    </row>
    <row r="561">
      <c r="A561" s="7">
        <v>780.0</v>
      </c>
      <c r="B561" s="11" t="s">
        <v>2096</v>
      </c>
      <c r="C561" s="11" t="s">
        <v>2097</v>
      </c>
      <c r="D561" s="11" t="s">
        <v>2098</v>
      </c>
      <c r="E561" s="7">
        <v>2008.0</v>
      </c>
      <c r="F561" s="11" t="s">
        <v>370</v>
      </c>
      <c r="G561" s="12" t="s">
        <v>39</v>
      </c>
      <c r="H561" s="13"/>
      <c r="I561" s="14" t="s">
        <v>40</v>
      </c>
      <c r="J561" s="20">
        <v>0.0</v>
      </c>
      <c r="K561" s="16" t="str">
        <f t="shared" si="1"/>
        <v>One sex</v>
      </c>
      <c r="L561" s="16" t="s">
        <v>40</v>
      </c>
      <c r="M561" s="16" t="s">
        <v>40</v>
      </c>
      <c r="N561" s="16" t="s">
        <v>40</v>
      </c>
      <c r="O561" s="25"/>
      <c r="P561" s="25"/>
      <c r="Q561" s="25"/>
      <c r="R561" s="25"/>
      <c r="S561" s="25"/>
      <c r="T561" s="25"/>
      <c r="AA561" s="13"/>
      <c r="AB561" s="20">
        <v>0.0</v>
      </c>
    </row>
    <row r="562">
      <c r="A562" s="7">
        <v>781.0</v>
      </c>
      <c r="B562" s="11" t="s">
        <v>2099</v>
      </c>
      <c r="C562" s="11" t="s">
        <v>2100</v>
      </c>
      <c r="D562" s="11" t="s">
        <v>2101</v>
      </c>
      <c r="E562" s="7">
        <v>2008.0</v>
      </c>
      <c r="F562" s="11" t="s">
        <v>310</v>
      </c>
      <c r="G562" s="12" t="s">
        <v>39</v>
      </c>
      <c r="H562" s="13"/>
      <c r="I562" s="14" t="s">
        <v>40</v>
      </c>
      <c r="J562" s="20">
        <v>0.0</v>
      </c>
      <c r="K562" s="16" t="str">
        <f t="shared" si="1"/>
        <v>One sex</v>
      </c>
      <c r="L562" s="16" t="s">
        <v>40</v>
      </c>
      <c r="M562" s="16" t="s">
        <v>40</v>
      </c>
      <c r="N562" s="16" t="s">
        <v>40</v>
      </c>
      <c r="O562" s="25"/>
      <c r="P562" s="25"/>
      <c r="Q562" s="25"/>
      <c r="R562" s="25"/>
      <c r="S562" s="25"/>
      <c r="T562" s="11" t="s">
        <v>2102</v>
      </c>
      <c r="AA562" s="13"/>
      <c r="AB562" s="20">
        <v>0.0</v>
      </c>
    </row>
    <row r="563">
      <c r="A563" s="7">
        <v>783.0</v>
      </c>
      <c r="B563" s="11" t="s">
        <v>2103</v>
      </c>
      <c r="C563" s="11" t="s">
        <v>2104</v>
      </c>
      <c r="D563" s="11" t="s">
        <v>2105</v>
      </c>
      <c r="E563" s="7">
        <v>2008.0</v>
      </c>
      <c r="F563" s="11" t="s">
        <v>54</v>
      </c>
      <c r="G563" s="12" t="s">
        <v>40</v>
      </c>
      <c r="H563" s="13"/>
      <c r="I563" s="14" t="s">
        <v>40</v>
      </c>
      <c r="J563" s="13"/>
      <c r="K563" s="16" t="str">
        <f t="shared" si="1"/>
        <v>One sex</v>
      </c>
      <c r="L563" s="16" t="s">
        <v>40</v>
      </c>
      <c r="M563" s="16" t="s">
        <v>40</v>
      </c>
      <c r="N563" s="16" t="s">
        <v>39</v>
      </c>
      <c r="O563" s="25"/>
      <c r="P563" s="25"/>
      <c r="Q563" s="25"/>
      <c r="R563" s="25"/>
      <c r="S563" s="25"/>
      <c r="T563" s="25"/>
      <c r="AA563" s="13"/>
      <c r="AB563" s="13"/>
    </row>
    <row r="564">
      <c r="A564" s="7">
        <v>786.0</v>
      </c>
      <c r="B564" s="11" t="s">
        <v>2106</v>
      </c>
      <c r="C564" s="11" t="s">
        <v>2107</v>
      </c>
      <c r="D564" s="11" t="s">
        <v>2108</v>
      </c>
      <c r="E564" s="7">
        <v>2008.0</v>
      </c>
      <c r="F564" s="11" t="s">
        <v>47</v>
      </c>
      <c r="G564" s="12" t="s">
        <v>40</v>
      </c>
      <c r="H564" s="20">
        <v>22.0</v>
      </c>
      <c r="I564" s="14" t="s">
        <v>40</v>
      </c>
      <c r="J564" s="20">
        <v>27.0</v>
      </c>
      <c r="K564" s="16" t="str">
        <f t="shared" si="1"/>
        <v>XXXXXXX</v>
      </c>
      <c r="L564" s="16" t="s">
        <v>40</v>
      </c>
      <c r="M564" s="16" t="s">
        <v>39</v>
      </c>
      <c r="N564" s="16" t="s">
        <v>40</v>
      </c>
      <c r="O564" s="11"/>
      <c r="P564" s="25"/>
      <c r="Q564" s="25"/>
      <c r="R564" s="25"/>
      <c r="S564" s="25"/>
      <c r="T564" s="11" t="s">
        <v>1740</v>
      </c>
      <c r="AA564" s="20">
        <v>22.0</v>
      </c>
      <c r="AB564" s="20">
        <v>27.0</v>
      </c>
    </row>
    <row r="565">
      <c r="A565" s="7">
        <v>787.0</v>
      </c>
      <c r="B565" s="11" t="s">
        <v>2109</v>
      </c>
      <c r="C565" s="11" t="s">
        <v>2110</v>
      </c>
      <c r="D565" s="11" t="s">
        <v>2111</v>
      </c>
      <c r="E565" s="7">
        <v>2008.0</v>
      </c>
      <c r="F565" s="11" t="s">
        <v>47</v>
      </c>
      <c r="G565" s="12" t="s">
        <v>40</v>
      </c>
      <c r="H565" s="20">
        <v>9.0</v>
      </c>
      <c r="I565" s="14" t="s">
        <v>40</v>
      </c>
      <c r="J565" s="20">
        <v>9.0</v>
      </c>
      <c r="K565" s="16" t="str">
        <f t="shared" si="1"/>
        <v>XXXXXXX</v>
      </c>
      <c r="L565" s="16" t="s">
        <v>40</v>
      </c>
      <c r="M565" s="16" t="s">
        <v>39</v>
      </c>
      <c r="N565" s="16" t="s">
        <v>40</v>
      </c>
      <c r="O565" s="11"/>
      <c r="P565" s="25"/>
      <c r="Q565" s="25"/>
      <c r="R565" s="25"/>
      <c r="S565" s="25"/>
      <c r="T565" s="11" t="s">
        <v>1740</v>
      </c>
      <c r="AA565" s="20">
        <v>9.0</v>
      </c>
      <c r="AB565" s="20">
        <v>9.0</v>
      </c>
    </row>
    <row r="566">
      <c r="A566" s="7">
        <v>788.0</v>
      </c>
      <c r="B566" s="11" t="s">
        <v>2112</v>
      </c>
      <c r="C566" s="11" t="s">
        <v>2113</v>
      </c>
      <c r="D566" s="11" t="s">
        <v>2114</v>
      </c>
      <c r="E566" s="7">
        <v>2008.0</v>
      </c>
      <c r="F566" s="11" t="s">
        <v>73</v>
      </c>
      <c r="G566" s="12" t="s">
        <v>40</v>
      </c>
      <c r="H566" s="13"/>
      <c r="I566" s="14" t="s">
        <v>39</v>
      </c>
      <c r="J566" s="20">
        <v>0.0</v>
      </c>
      <c r="K566" s="16" t="str">
        <f t="shared" si="1"/>
        <v>One sex</v>
      </c>
      <c r="L566" s="16" t="s">
        <v>40</v>
      </c>
      <c r="M566" s="16" t="s">
        <v>40</v>
      </c>
      <c r="N566" s="16" t="s">
        <v>40</v>
      </c>
      <c r="O566" s="25"/>
      <c r="P566" s="25"/>
      <c r="Q566" s="25"/>
      <c r="R566" s="25"/>
      <c r="S566" s="25"/>
      <c r="T566" s="25"/>
      <c r="AA566" s="13"/>
      <c r="AB566" s="20">
        <v>0.0</v>
      </c>
    </row>
    <row r="567">
      <c r="A567" s="7">
        <v>789.0</v>
      </c>
      <c r="B567" s="11" t="s">
        <v>2115</v>
      </c>
      <c r="C567" s="11" t="s">
        <v>2116</v>
      </c>
      <c r="D567" s="11" t="s">
        <v>2117</v>
      </c>
      <c r="E567" s="7">
        <v>2008.0</v>
      </c>
      <c r="F567" s="11" t="s">
        <v>47</v>
      </c>
      <c r="G567" s="12" t="s">
        <v>39</v>
      </c>
      <c r="H567" s="20">
        <v>82.0</v>
      </c>
      <c r="I567" s="14" t="s">
        <v>40</v>
      </c>
      <c r="J567" s="20">
        <v>0.0</v>
      </c>
      <c r="K567" s="16" t="str">
        <f t="shared" si="1"/>
        <v>One sex</v>
      </c>
      <c r="L567" s="16" t="s">
        <v>40</v>
      </c>
      <c r="M567" s="16" t="s">
        <v>40</v>
      </c>
      <c r="N567" s="16" t="s">
        <v>40</v>
      </c>
      <c r="O567" s="25"/>
      <c r="P567" s="25"/>
      <c r="Q567" s="25"/>
      <c r="R567" s="25"/>
      <c r="S567" s="25"/>
      <c r="T567" s="25"/>
      <c r="AA567" s="20">
        <v>82.0</v>
      </c>
      <c r="AB567" s="20">
        <v>0.0</v>
      </c>
    </row>
    <row r="568">
      <c r="A568" s="7">
        <v>790.0</v>
      </c>
      <c r="B568" s="11" t="s">
        <v>2118</v>
      </c>
      <c r="C568" s="11" t="s">
        <v>2119</v>
      </c>
      <c r="D568" s="11" t="s">
        <v>2120</v>
      </c>
      <c r="E568" s="7">
        <v>2008.0</v>
      </c>
      <c r="F568" s="11" t="s">
        <v>2121</v>
      </c>
      <c r="G568" s="12" t="s">
        <v>39</v>
      </c>
      <c r="H568" s="13"/>
      <c r="I568" s="14" t="s">
        <v>40</v>
      </c>
      <c r="J568" s="20">
        <v>0.0</v>
      </c>
      <c r="K568" s="16" t="str">
        <f t="shared" si="1"/>
        <v>One sex</v>
      </c>
      <c r="L568" s="16" t="s">
        <v>40</v>
      </c>
      <c r="M568" s="16" t="s">
        <v>40</v>
      </c>
      <c r="N568" s="16" t="s">
        <v>40</v>
      </c>
      <c r="O568" s="25"/>
      <c r="P568" s="25"/>
      <c r="Q568" s="25"/>
      <c r="R568" s="25"/>
      <c r="S568" s="25"/>
      <c r="T568" s="11" t="s">
        <v>2122</v>
      </c>
      <c r="AA568" s="13"/>
      <c r="AB568" s="20">
        <v>0.0</v>
      </c>
    </row>
    <row r="569">
      <c r="A569" s="7">
        <v>791.0</v>
      </c>
      <c r="B569" s="11" t="s">
        <v>2123</v>
      </c>
      <c r="C569" s="11" t="s">
        <v>2124</v>
      </c>
      <c r="D569" s="11" t="s">
        <v>2125</v>
      </c>
      <c r="E569" s="7">
        <v>2008.0</v>
      </c>
      <c r="F569" s="11" t="s">
        <v>2126</v>
      </c>
      <c r="G569" s="12" t="s">
        <v>39</v>
      </c>
      <c r="H569" s="20">
        <v>80.0</v>
      </c>
      <c r="I569" s="14" t="s">
        <v>40</v>
      </c>
      <c r="J569" s="20">
        <v>0.0</v>
      </c>
      <c r="K569" s="16" t="str">
        <f t="shared" si="1"/>
        <v>One sex</v>
      </c>
      <c r="L569" s="16" t="s">
        <v>40</v>
      </c>
      <c r="M569" s="16" t="s">
        <v>40</v>
      </c>
      <c r="N569" s="16" t="s">
        <v>40</v>
      </c>
      <c r="O569" s="25"/>
      <c r="P569" s="25"/>
      <c r="Q569" s="25"/>
      <c r="R569" s="25"/>
      <c r="S569" s="25"/>
      <c r="T569" s="11" t="s">
        <v>439</v>
      </c>
      <c r="AA569" s="20">
        <v>80.0</v>
      </c>
      <c r="AB569" s="20">
        <v>0.0</v>
      </c>
    </row>
    <row r="570">
      <c r="A570" s="7">
        <v>792.0</v>
      </c>
      <c r="B570" s="11" t="s">
        <v>2127</v>
      </c>
      <c r="C570" s="11" t="s">
        <v>2128</v>
      </c>
      <c r="D570" s="11" t="s">
        <v>2129</v>
      </c>
      <c r="E570" s="7">
        <v>2008.0</v>
      </c>
      <c r="F570" s="11" t="s">
        <v>54</v>
      </c>
      <c r="G570" s="12" t="s">
        <v>39</v>
      </c>
      <c r="H570" s="20">
        <v>62.0</v>
      </c>
      <c r="I570" s="14" t="s">
        <v>40</v>
      </c>
      <c r="J570" s="20">
        <v>60.0</v>
      </c>
      <c r="K570" s="16" t="str">
        <f t="shared" si="1"/>
        <v>One sex</v>
      </c>
      <c r="L570" s="16" t="s">
        <v>40</v>
      </c>
      <c r="M570" s="16" t="s">
        <v>40</v>
      </c>
      <c r="N570" s="16" t="s">
        <v>40</v>
      </c>
      <c r="O570" s="25"/>
      <c r="P570" s="25"/>
      <c r="Q570" s="25"/>
      <c r="R570" s="25"/>
      <c r="S570" s="25"/>
      <c r="T570" s="11" t="s">
        <v>2130</v>
      </c>
      <c r="AA570" s="20">
        <v>62.0</v>
      </c>
      <c r="AB570" s="20">
        <v>60.0</v>
      </c>
    </row>
    <row r="571">
      <c r="A571" s="7">
        <v>793.0</v>
      </c>
      <c r="B571" s="11" t="s">
        <v>2131</v>
      </c>
      <c r="C571" s="11" t="s">
        <v>2132</v>
      </c>
      <c r="D571" s="11" t="s">
        <v>2133</v>
      </c>
      <c r="E571" s="7">
        <v>2008.0</v>
      </c>
      <c r="F571" s="11" t="s">
        <v>370</v>
      </c>
      <c r="G571" s="12" t="s">
        <v>39</v>
      </c>
      <c r="H571" s="20">
        <v>47.0</v>
      </c>
      <c r="I571" s="14" t="s">
        <v>40</v>
      </c>
      <c r="J571" s="20">
        <v>0.0</v>
      </c>
      <c r="K571" s="16" t="str">
        <f t="shared" si="1"/>
        <v>One sex</v>
      </c>
      <c r="L571" s="16" t="s">
        <v>40</v>
      </c>
      <c r="M571" s="16" t="s">
        <v>40</v>
      </c>
      <c r="N571" s="16" t="s">
        <v>40</v>
      </c>
      <c r="O571" s="25"/>
      <c r="P571" s="25"/>
      <c r="Q571" s="25"/>
      <c r="R571" s="25"/>
      <c r="S571" s="25"/>
      <c r="T571" s="11" t="s">
        <v>2134</v>
      </c>
      <c r="AA571" s="20">
        <v>47.0</v>
      </c>
      <c r="AB571" s="20">
        <v>0.0</v>
      </c>
    </row>
    <row r="572">
      <c r="A572" s="7">
        <v>795.0</v>
      </c>
      <c r="B572" s="11" t="s">
        <v>2135</v>
      </c>
      <c r="C572" s="11" t="s">
        <v>2136</v>
      </c>
      <c r="D572" s="11" t="s">
        <v>2137</v>
      </c>
      <c r="E572" s="7">
        <v>2008.0</v>
      </c>
      <c r="F572" s="11" t="s">
        <v>84</v>
      </c>
      <c r="G572" s="12" t="s">
        <v>40</v>
      </c>
      <c r="H572" s="20">
        <v>0.0</v>
      </c>
      <c r="I572" s="14" t="s">
        <v>39</v>
      </c>
      <c r="J572" s="20">
        <v>30.0</v>
      </c>
      <c r="K572" s="16" t="str">
        <f t="shared" si="1"/>
        <v>One sex</v>
      </c>
      <c r="L572" s="16" t="s">
        <v>40</v>
      </c>
      <c r="M572" s="16" t="s">
        <v>40</v>
      </c>
      <c r="N572" s="16" t="s">
        <v>40</v>
      </c>
      <c r="O572" s="25"/>
      <c r="P572" s="25"/>
      <c r="Q572" s="25"/>
      <c r="R572" s="25"/>
      <c r="S572" s="25"/>
      <c r="T572" s="25"/>
      <c r="AA572" s="20">
        <v>0.0</v>
      </c>
      <c r="AB572" s="20">
        <v>30.0</v>
      </c>
    </row>
    <row r="573">
      <c r="A573" s="7">
        <v>797.0</v>
      </c>
      <c r="B573" s="11" t="s">
        <v>2138</v>
      </c>
      <c r="C573" s="11" t="s">
        <v>2139</v>
      </c>
      <c r="D573" s="11" t="s">
        <v>2140</v>
      </c>
      <c r="E573" s="7">
        <v>2007.0</v>
      </c>
      <c r="F573" s="11" t="s">
        <v>140</v>
      </c>
      <c r="G573" s="12" t="s">
        <v>39</v>
      </c>
      <c r="H573" s="20">
        <v>36.0</v>
      </c>
      <c r="I573" s="14" t="s">
        <v>40</v>
      </c>
      <c r="J573" s="20">
        <v>0.0</v>
      </c>
      <c r="K573" s="16" t="str">
        <f t="shared" si="1"/>
        <v>One sex</v>
      </c>
      <c r="L573" s="16" t="s">
        <v>40</v>
      </c>
      <c r="M573" s="16" t="s">
        <v>40</v>
      </c>
      <c r="N573" s="16" t="s">
        <v>40</v>
      </c>
      <c r="O573" s="25"/>
      <c r="P573" s="25"/>
      <c r="Q573" s="25"/>
      <c r="R573" s="25"/>
      <c r="S573" s="25"/>
      <c r="T573" s="25"/>
      <c r="AA573" s="20">
        <v>36.0</v>
      </c>
      <c r="AB573" s="20">
        <v>0.0</v>
      </c>
    </row>
    <row r="574">
      <c r="A574" s="7">
        <v>799.0</v>
      </c>
      <c r="B574" s="11" t="s">
        <v>2141</v>
      </c>
      <c r="C574" s="11" t="s">
        <v>2142</v>
      </c>
      <c r="D574" s="11" t="s">
        <v>2143</v>
      </c>
      <c r="E574" s="7">
        <v>2007.0</v>
      </c>
      <c r="F574" s="11" t="s">
        <v>2144</v>
      </c>
      <c r="G574" s="12" t="s">
        <v>39</v>
      </c>
      <c r="H574" s="13"/>
      <c r="I574" s="14" t="s">
        <v>40</v>
      </c>
      <c r="J574" s="20">
        <v>0.0</v>
      </c>
      <c r="K574" s="16" t="str">
        <f t="shared" si="1"/>
        <v>One sex</v>
      </c>
      <c r="L574" s="16" t="s">
        <v>40</v>
      </c>
      <c r="M574" s="16" t="s">
        <v>40</v>
      </c>
      <c r="N574" s="16" t="s">
        <v>40</v>
      </c>
      <c r="O574" s="25"/>
      <c r="P574" s="25"/>
      <c r="Q574" s="25"/>
      <c r="R574" s="25"/>
      <c r="S574" s="25"/>
      <c r="T574" s="25"/>
      <c r="AA574" s="13"/>
      <c r="AB574" s="20">
        <v>0.0</v>
      </c>
    </row>
    <row r="575">
      <c r="A575" s="7">
        <v>800.0</v>
      </c>
      <c r="B575" s="11" t="s">
        <v>2145</v>
      </c>
      <c r="C575" s="11" t="s">
        <v>2146</v>
      </c>
      <c r="D575" s="11" t="s">
        <v>2147</v>
      </c>
      <c r="E575" s="7">
        <v>2007.0</v>
      </c>
      <c r="F575" s="11" t="s">
        <v>84</v>
      </c>
      <c r="G575" s="12" t="s">
        <v>39</v>
      </c>
      <c r="H575" s="20">
        <v>8.0</v>
      </c>
      <c r="I575" s="14" t="s">
        <v>40</v>
      </c>
      <c r="J575" s="20">
        <v>0.0</v>
      </c>
      <c r="K575" s="16" t="str">
        <f t="shared" si="1"/>
        <v>One sex</v>
      </c>
      <c r="L575" s="16" t="s">
        <v>40</v>
      </c>
      <c r="M575" s="16" t="s">
        <v>40</v>
      </c>
      <c r="N575" s="16" t="s">
        <v>40</v>
      </c>
      <c r="O575" s="25"/>
      <c r="P575" s="25"/>
      <c r="Q575" s="25"/>
      <c r="R575" s="25"/>
      <c r="S575" s="25"/>
      <c r="T575" s="11" t="s">
        <v>2148</v>
      </c>
      <c r="AA575" s="20">
        <v>8.0</v>
      </c>
      <c r="AB575" s="20">
        <v>0.0</v>
      </c>
    </row>
    <row r="576">
      <c r="A576" s="7">
        <v>801.0</v>
      </c>
      <c r="B576" s="11" t="s">
        <v>2149</v>
      </c>
      <c r="C576" s="11" t="s">
        <v>2150</v>
      </c>
      <c r="D576" s="11" t="s">
        <v>2151</v>
      </c>
      <c r="E576" s="7">
        <v>2007.0</v>
      </c>
      <c r="F576" s="11" t="s">
        <v>2152</v>
      </c>
      <c r="G576" s="12" t="s">
        <v>39</v>
      </c>
      <c r="H576" s="20">
        <v>45.0</v>
      </c>
      <c r="I576" s="14" t="s">
        <v>40</v>
      </c>
      <c r="J576" s="20">
        <v>0.0</v>
      </c>
      <c r="K576" s="16" t="str">
        <f t="shared" si="1"/>
        <v>One sex</v>
      </c>
      <c r="L576" s="16" t="s">
        <v>40</v>
      </c>
      <c r="M576" s="16" t="s">
        <v>40</v>
      </c>
      <c r="N576" s="16" t="s">
        <v>40</v>
      </c>
      <c r="O576" s="11"/>
      <c r="P576" s="25"/>
      <c r="Q576" s="25"/>
      <c r="R576" s="25"/>
      <c r="S576" s="25"/>
      <c r="T576" s="11" t="s">
        <v>2153</v>
      </c>
      <c r="AA576" s="20">
        <v>45.0</v>
      </c>
      <c r="AB576" s="20">
        <v>0.0</v>
      </c>
    </row>
    <row r="577">
      <c r="A577" s="7">
        <v>802.0</v>
      </c>
      <c r="B577" s="11" t="s">
        <v>2154</v>
      </c>
      <c r="C577" s="11" t="s">
        <v>2155</v>
      </c>
      <c r="D577" s="11" t="s">
        <v>2156</v>
      </c>
      <c r="E577" s="7">
        <v>2007.0</v>
      </c>
      <c r="F577" s="11" t="s">
        <v>84</v>
      </c>
      <c r="G577" s="12" t="s">
        <v>39</v>
      </c>
      <c r="H577" s="13"/>
      <c r="I577" s="14" t="s">
        <v>40</v>
      </c>
      <c r="J577" s="20">
        <v>0.0</v>
      </c>
      <c r="K577" s="16" t="str">
        <f t="shared" si="1"/>
        <v>One sex</v>
      </c>
      <c r="L577" s="16" t="s">
        <v>40</v>
      </c>
      <c r="M577" s="16" t="s">
        <v>40</v>
      </c>
      <c r="N577" s="16" t="s">
        <v>40</v>
      </c>
      <c r="O577" s="25"/>
      <c r="P577" s="25"/>
      <c r="Q577" s="25"/>
      <c r="R577" s="25"/>
      <c r="S577" s="25"/>
      <c r="T577" s="25"/>
      <c r="AA577" s="13"/>
      <c r="AB577" s="20">
        <v>0.0</v>
      </c>
    </row>
    <row r="578">
      <c r="A578" s="7">
        <v>803.0</v>
      </c>
      <c r="B578" s="11" t="s">
        <v>2157</v>
      </c>
      <c r="C578" s="11" t="s">
        <v>2158</v>
      </c>
      <c r="D578" s="11" t="s">
        <v>2159</v>
      </c>
      <c r="E578" s="7">
        <v>2007.0</v>
      </c>
      <c r="F578" s="11" t="s">
        <v>773</v>
      </c>
      <c r="G578" s="12" t="s">
        <v>40</v>
      </c>
      <c r="H578" s="13"/>
      <c r="I578" s="14" t="s">
        <v>40</v>
      </c>
      <c r="J578" s="13"/>
      <c r="K578" s="16" t="str">
        <f t="shared" si="1"/>
        <v>One sex</v>
      </c>
      <c r="L578" s="16" t="s">
        <v>40</v>
      </c>
      <c r="M578" s="16" t="s">
        <v>40</v>
      </c>
      <c r="N578" s="16" t="s">
        <v>39</v>
      </c>
      <c r="O578" s="25"/>
      <c r="P578" s="25"/>
      <c r="Q578" s="25"/>
      <c r="R578" s="25"/>
      <c r="S578" s="25"/>
      <c r="T578" s="25"/>
      <c r="AA578" s="13"/>
      <c r="AB578" s="13"/>
      <c r="AC578" s="20">
        <v>50.0</v>
      </c>
    </row>
    <row r="579">
      <c r="A579" s="7">
        <v>804.0</v>
      </c>
      <c r="B579" s="11" t="s">
        <v>2160</v>
      </c>
      <c r="C579" s="11" t="s">
        <v>2161</v>
      </c>
      <c r="D579" s="11" t="s">
        <v>2162</v>
      </c>
      <c r="E579" s="7">
        <v>2007.0</v>
      </c>
      <c r="F579" s="11" t="s">
        <v>47</v>
      </c>
      <c r="G579" s="12" t="s">
        <v>40</v>
      </c>
      <c r="H579" s="20">
        <v>30.0</v>
      </c>
      <c r="I579" s="14" t="s">
        <v>40</v>
      </c>
      <c r="J579" s="20">
        <v>27.0</v>
      </c>
      <c r="K579" s="16" t="str">
        <f t="shared" si="1"/>
        <v>XXXXXXX</v>
      </c>
      <c r="L579" s="16" t="s">
        <v>40</v>
      </c>
      <c r="M579" s="16" t="s">
        <v>39</v>
      </c>
      <c r="N579" s="16" t="s">
        <v>40</v>
      </c>
      <c r="O579" s="11"/>
      <c r="P579" s="25"/>
      <c r="Q579" s="25"/>
      <c r="R579" s="25"/>
      <c r="S579" s="25"/>
      <c r="T579" s="25"/>
      <c r="AA579" s="20">
        <v>30.0</v>
      </c>
      <c r="AB579" s="20">
        <v>27.0</v>
      </c>
    </row>
    <row r="580">
      <c r="A580" s="7">
        <v>805.0</v>
      </c>
      <c r="B580" s="11" t="s">
        <v>2163</v>
      </c>
      <c r="C580" s="11" t="s">
        <v>2164</v>
      </c>
      <c r="D580" s="11" t="s">
        <v>2165</v>
      </c>
      <c r="E580" s="7">
        <v>2007.0</v>
      </c>
      <c r="F580" s="11" t="s">
        <v>362</v>
      </c>
      <c r="G580" s="12" t="s">
        <v>40</v>
      </c>
      <c r="H580" s="13"/>
      <c r="I580" s="14" t="s">
        <v>40</v>
      </c>
      <c r="J580" s="13"/>
      <c r="K580" s="16" t="str">
        <f t="shared" si="1"/>
        <v>One sex</v>
      </c>
      <c r="L580" s="16" t="s">
        <v>40</v>
      </c>
      <c r="M580" s="16" t="s">
        <v>40</v>
      </c>
      <c r="N580" s="16" t="s">
        <v>39</v>
      </c>
      <c r="O580" s="25"/>
      <c r="P580" s="25"/>
      <c r="Q580" s="25"/>
      <c r="R580" s="25"/>
      <c r="S580" s="25"/>
      <c r="T580" s="25"/>
      <c r="AA580" s="13"/>
      <c r="AB580" s="13"/>
    </row>
    <row r="581">
      <c r="A581" s="7">
        <v>807.0</v>
      </c>
      <c r="B581" s="11" t="s">
        <v>2166</v>
      </c>
      <c r="C581" s="11" t="s">
        <v>2167</v>
      </c>
      <c r="D581" s="11" t="s">
        <v>2168</v>
      </c>
      <c r="E581" s="7">
        <v>2007.0</v>
      </c>
      <c r="F581" s="11" t="s">
        <v>1596</v>
      </c>
      <c r="G581" s="12" t="s">
        <v>39</v>
      </c>
      <c r="H581" s="13"/>
      <c r="I581" s="14" t="s">
        <v>40</v>
      </c>
      <c r="J581" s="20">
        <v>0.0</v>
      </c>
      <c r="K581" s="16" t="str">
        <f t="shared" si="1"/>
        <v>One sex</v>
      </c>
      <c r="L581" s="16" t="s">
        <v>40</v>
      </c>
      <c r="M581" s="16" t="s">
        <v>40</v>
      </c>
      <c r="N581" s="16" t="s">
        <v>40</v>
      </c>
      <c r="O581" s="25"/>
      <c r="P581" s="25"/>
      <c r="Q581" s="25"/>
      <c r="R581" s="25"/>
      <c r="S581" s="25"/>
      <c r="T581" s="11" t="s">
        <v>479</v>
      </c>
      <c r="AA581" s="13"/>
      <c r="AB581" s="20">
        <v>0.0</v>
      </c>
    </row>
    <row r="582">
      <c r="A582" s="7">
        <v>808.0</v>
      </c>
      <c r="B582" s="11" t="s">
        <v>2169</v>
      </c>
      <c r="C582" s="11" t="s">
        <v>2170</v>
      </c>
      <c r="D582" s="11" t="s">
        <v>2171</v>
      </c>
      <c r="E582" s="7">
        <v>2007.0</v>
      </c>
      <c r="F582" s="11" t="s">
        <v>47</v>
      </c>
      <c r="G582" s="12" t="s">
        <v>39</v>
      </c>
      <c r="H582" s="13"/>
      <c r="I582" s="14" t="s">
        <v>40</v>
      </c>
      <c r="J582" s="13"/>
      <c r="K582" s="16" t="str">
        <f t="shared" si="1"/>
        <v>One sex</v>
      </c>
      <c r="L582" s="16" t="s">
        <v>40</v>
      </c>
      <c r="M582" s="16" t="s">
        <v>40</v>
      </c>
      <c r="N582" s="16" t="s">
        <v>40</v>
      </c>
      <c r="O582" s="25"/>
      <c r="P582" s="25"/>
      <c r="Q582" s="25"/>
      <c r="R582" s="25"/>
      <c r="S582" s="25"/>
      <c r="T582" s="11" t="s">
        <v>2172</v>
      </c>
      <c r="AA582" s="13"/>
      <c r="AB582" s="13"/>
      <c r="AC582" s="31">
        <v>440.0</v>
      </c>
    </row>
    <row r="583">
      <c r="A583" s="7">
        <v>809.0</v>
      </c>
      <c r="B583" s="11" t="s">
        <v>2173</v>
      </c>
      <c r="C583" s="11" t="s">
        <v>2174</v>
      </c>
      <c r="D583" s="11" t="s">
        <v>2175</v>
      </c>
      <c r="E583" s="7">
        <v>2007.0</v>
      </c>
      <c r="F583" s="11" t="s">
        <v>73</v>
      </c>
      <c r="G583" s="12" t="s">
        <v>39</v>
      </c>
      <c r="H583" s="31">
        <v>30.0</v>
      </c>
      <c r="I583" s="14" t="s">
        <v>40</v>
      </c>
      <c r="J583" s="20">
        <v>0.0</v>
      </c>
      <c r="K583" s="16" t="str">
        <f t="shared" si="1"/>
        <v>One sex</v>
      </c>
      <c r="L583" s="16" t="s">
        <v>40</v>
      </c>
      <c r="M583" s="16" t="s">
        <v>40</v>
      </c>
      <c r="N583" s="16" t="s">
        <v>40</v>
      </c>
      <c r="O583" s="25"/>
      <c r="P583" s="25"/>
      <c r="Q583" s="25"/>
      <c r="R583" s="25"/>
      <c r="S583" s="25"/>
      <c r="T583" s="11" t="s">
        <v>479</v>
      </c>
      <c r="AA583" s="31">
        <v>30.0</v>
      </c>
      <c r="AB583" s="20">
        <v>0.0</v>
      </c>
    </row>
    <row r="584">
      <c r="A584" s="7">
        <v>811.0</v>
      </c>
      <c r="B584" s="11" t="s">
        <v>2176</v>
      </c>
      <c r="C584" s="11" t="s">
        <v>2177</v>
      </c>
      <c r="D584" s="11" t="s">
        <v>2178</v>
      </c>
      <c r="E584" s="7">
        <v>2007.0</v>
      </c>
      <c r="F584" s="11" t="s">
        <v>1961</v>
      </c>
      <c r="G584" s="12" t="s">
        <v>40</v>
      </c>
      <c r="H584" s="20">
        <v>0.0</v>
      </c>
      <c r="I584" s="14" t="s">
        <v>39</v>
      </c>
      <c r="J584" s="20">
        <v>40.0</v>
      </c>
      <c r="K584" s="16" t="str">
        <f t="shared" si="1"/>
        <v>One sex</v>
      </c>
      <c r="L584" s="16" t="s">
        <v>40</v>
      </c>
      <c r="M584" s="16" t="s">
        <v>40</v>
      </c>
      <c r="N584" s="16" t="s">
        <v>40</v>
      </c>
      <c r="O584" s="25"/>
      <c r="P584" s="25"/>
      <c r="Q584" s="25"/>
      <c r="R584" s="25"/>
      <c r="S584" s="25"/>
      <c r="T584" s="25"/>
      <c r="AA584" s="20">
        <v>0.0</v>
      </c>
      <c r="AB584" s="20">
        <v>40.0</v>
      </c>
    </row>
    <row r="585">
      <c r="A585" s="7">
        <v>812.0</v>
      </c>
      <c r="B585" s="11" t="s">
        <v>2179</v>
      </c>
      <c r="C585" s="11" t="s">
        <v>2180</v>
      </c>
      <c r="D585" s="11" t="s">
        <v>2181</v>
      </c>
      <c r="E585" s="7">
        <v>2007.0</v>
      </c>
      <c r="F585" s="11" t="s">
        <v>2182</v>
      </c>
      <c r="G585" s="12" t="s">
        <v>39</v>
      </c>
      <c r="H585" s="13"/>
      <c r="I585" s="14" t="s">
        <v>40</v>
      </c>
      <c r="J585" s="20">
        <v>0.0</v>
      </c>
      <c r="K585" s="16" t="str">
        <f t="shared" si="1"/>
        <v>One sex</v>
      </c>
      <c r="L585" s="16" t="s">
        <v>40</v>
      </c>
      <c r="M585" s="16" t="s">
        <v>40</v>
      </c>
      <c r="N585" s="16" t="s">
        <v>40</v>
      </c>
      <c r="O585" s="25"/>
      <c r="P585" s="25"/>
      <c r="Q585" s="25"/>
      <c r="R585" s="25"/>
      <c r="S585" s="25"/>
      <c r="T585" s="25"/>
      <c r="AA585" s="13"/>
      <c r="AB585" s="20">
        <v>0.0</v>
      </c>
    </row>
    <row r="586">
      <c r="A586" s="7">
        <v>813.0</v>
      </c>
      <c r="B586" s="11" t="s">
        <v>2183</v>
      </c>
      <c r="C586" s="11" t="s">
        <v>2184</v>
      </c>
      <c r="D586" s="11" t="s">
        <v>2185</v>
      </c>
      <c r="E586" s="7">
        <v>2007.0</v>
      </c>
      <c r="F586" s="11" t="s">
        <v>1957</v>
      </c>
      <c r="G586" s="12" t="s">
        <v>39</v>
      </c>
      <c r="H586" s="20">
        <v>150.0</v>
      </c>
      <c r="I586" s="14" t="s">
        <v>40</v>
      </c>
      <c r="J586" s="20">
        <v>0.0</v>
      </c>
      <c r="K586" s="16" t="str">
        <f t="shared" si="1"/>
        <v>One sex</v>
      </c>
      <c r="L586" s="16" t="s">
        <v>40</v>
      </c>
      <c r="M586" s="16" t="s">
        <v>40</v>
      </c>
      <c r="N586" s="16" t="s">
        <v>40</v>
      </c>
      <c r="O586" s="25"/>
      <c r="P586" s="25"/>
      <c r="Q586" s="25"/>
      <c r="R586" s="25"/>
      <c r="S586" s="25"/>
      <c r="T586" s="11" t="s">
        <v>2186</v>
      </c>
      <c r="AA586" s="20">
        <v>150.0</v>
      </c>
      <c r="AB586" s="20">
        <v>0.0</v>
      </c>
    </row>
    <row r="587">
      <c r="A587" s="7">
        <v>814.0</v>
      </c>
      <c r="B587" s="11" t="s">
        <v>2187</v>
      </c>
      <c r="C587" s="11" t="s">
        <v>2188</v>
      </c>
      <c r="D587" s="11" t="s">
        <v>2189</v>
      </c>
      <c r="E587" s="7">
        <v>2007.0</v>
      </c>
      <c r="F587" s="11" t="s">
        <v>773</v>
      </c>
      <c r="G587" s="12" t="s">
        <v>40</v>
      </c>
      <c r="H587" s="20">
        <v>0.0</v>
      </c>
      <c r="I587" s="14" t="s">
        <v>39</v>
      </c>
      <c r="J587" s="20">
        <v>60.0</v>
      </c>
      <c r="K587" s="16" t="str">
        <f t="shared" si="1"/>
        <v>One sex</v>
      </c>
      <c r="L587" s="16" t="s">
        <v>40</v>
      </c>
      <c r="M587" s="16" t="s">
        <v>40</v>
      </c>
      <c r="N587" s="16" t="s">
        <v>40</v>
      </c>
      <c r="O587" s="25"/>
      <c r="P587" s="25"/>
      <c r="Q587" s="25"/>
      <c r="R587" s="25"/>
      <c r="S587" s="25"/>
      <c r="T587" s="25"/>
      <c r="AA587" s="20">
        <v>0.0</v>
      </c>
      <c r="AB587" s="20">
        <v>60.0</v>
      </c>
    </row>
    <row r="588">
      <c r="A588" s="7">
        <v>815.0</v>
      </c>
      <c r="B588" s="11" t="s">
        <v>2190</v>
      </c>
      <c r="C588" s="11" t="s">
        <v>2191</v>
      </c>
      <c r="D588" s="11" t="s">
        <v>2192</v>
      </c>
      <c r="E588" s="7">
        <v>2007.0</v>
      </c>
      <c r="F588" s="11" t="s">
        <v>2193</v>
      </c>
      <c r="G588" s="12" t="s">
        <v>40</v>
      </c>
      <c r="H588" s="20">
        <v>0.0</v>
      </c>
      <c r="I588" s="14" t="s">
        <v>39</v>
      </c>
      <c r="J588" s="13"/>
      <c r="K588" s="16" t="str">
        <f t="shared" si="1"/>
        <v>One sex</v>
      </c>
      <c r="L588" s="16" t="s">
        <v>40</v>
      </c>
      <c r="M588" s="16" t="s">
        <v>40</v>
      </c>
      <c r="N588" s="16" t="s">
        <v>40</v>
      </c>
      <c r="O588" s="25"/>
      <c r="P588" s="25"/>
      <c r="Q588" s="25"/>
      <c r="R588" s="25"/>
      <c r="S588" s="25"/>
      <c r="T588" s="11" t="s">
        <v>2193</v>
      </c>
      <c r="AA588" s="20">
        <v>0.0</v>
      </c>
      <c r="AB588" s="13"/>
    </row>
    <row r="589">
      <c r="A589" s="7">
        <v>816.0</v>
      </c>
      <c r="B589" s="11" t="s">
        <v>2194</v>
      </c>
      <c r="C589" s="11" t="s">
        <v>2195</v>
      </c>
      <c r="D589" s="11" t="s">
        <v>2196</v>
      </c>
      <c r="E589" s="7">
        <v>2007.0</v>
      </c>
      <c r="F589" s="11" t="s">
        <v>964</v>
      </c>
      <c r="G589" s="12" t="s">
        <v>40</v>
      </c>
      <c r="H589" s="20">
        <v>0.0</v>
      </c>
      <c r="I589" s="14" t="s">
        <v>39</v>
      </c>
      <c r="J589" s="13"/>
      <c r="K589" s="16" t="str">
        <f t="shared" si="1"/>
        <v>One sex</v>
      </c>
      <c r="L589" s="16" t="s">
        <v>40</v>
      </c>
      <c r="M589" s="16" t="s">
        <v>40</v>
      </c>
      <c r="N589" s="16" t="s">
        <v>40</v>
      </c>
      <c r="O589" s="25"/>
      <c r="P589" s="25"/>
      <c r="Q589" s="25"/>
      <c r="R589" s="25"/>
      <c r="S589" s="25"/>
      <c r="T589" s="25"/>
      <c r="AA589" s="20">
        <v>0.0</v>
      </c>
      <c r="AB589" s="13"/>
    </row>
    <row r="590">
      <c r="A590" s="7">
        <v>817.0</v>
      </c>
      <c r="B590" s="11" t="s">
        <v>2197</v>
      </c>
      <c r="C590" s="11" t="s">
        <v>2198</v>
      </c>
      <c r="D590" s="11" t="s">
        <v>2199</v>
      </c>
      <c r="E590" s="7">
        <v>2007.0</v>
      </c>
      <c r="F590" s="11" t="s">
        <v>2200</v>
      </c>
      <c r="G590" s="12" t="s">
        <v>39</v>
      </c>
      <c r="H590" s="31">
        <v>58.0</v>
      </c>
      <c r="I590" s="14" t="s">
        <v>40</v>
      </c>
      <c r="J590" s="20">
        <v>0.0</v>
      </c>
      <c r="K590" s="16" t="str">
        <f t="shared" si="1"/>
        <v>One sex</v>
      </c>
      <c r="L590" s="16" t="s">
        <v>40</v>
      </c>
      <c r="M590" s="16" t="s">
        <v>40</v>
      </c>
      <c r="N590" s="16" t="s">
        <v>40</v>
      </c>
      <c r="O590" s="25"/>
      <c r="P590" s="25"/>
      <c r="Q590" s="25"/>
      <c r="R590" s="25"/>
      <c r="S590" s="25"/>
      <c r="T590" s="25"/>
      <c r="AA590" s="31">
        <v>58.0</v>
      </c>
      <c r="AB590" s="20">
        <v>0.0</v>
      </c>
    </row>
    <row r="591">
      <c r="A591" s="7">
        <v>818.0</v>
      </c>
      <c r="B591" s="11" t="s">
        <v>2201</v>
      </c>
      <c r="C591" s="11" t="s">
        <v>2202</v>
      </c>
      <c r="D591" s="11" t="s">
        <v>2203</v>
      </c>
      <c r="E591" s="7">
        <v>2007.0</v>
      </c>
      <c r="F591" s="11" t="s">
        <v>84</v>
      </c>
      <c r="G591" s="12" t="s">
        <v>39</v>
      </c>
      <c r="H591" s="20">
        <v>24.0</v>
      </c>
      <c r="I591" s="14" t="s">
        <v>40</v>
      </c>
      <c r="J591" s="20">
        <v>0.0</v>
      </c>
      <c r="K591" s="16" t="str">
        <f t="shared" si="1"/>
        <v>One sex</v>
      </c>
      <c r="L591" s="16" t="s">
        <v>40</v>
      </c>
      <c r="M591" s="16" t="s">
        <v>40</v>
      </c>
      <c r="N591" s="16" t="s">
        <v>40</v>
      </c>
      <c r="O591" s="25"/>
      <c r="P591" s="25"/>
      <c r="Q591" s="25"/>
      <c r="R591" s="25"/>
      <c r="S591" s="25"/>
      <c r="T591" s="11" t="s">
        <v>479</v>
      </c>
      <c r="AA591" s="20">
        <v>24.0</v>
      </c>
      <c r="AB591" s="20">
        <v>0.0</v>
      </c>
    </row>
    <row r="592">
      <c r="A592" s="7">
        <v>819.0</v>
      </c>
      <c r="B592" s="11" t="s">
        <v>2204</v>
      </c>
      <c r="C592" s="11" t="s">
        <v>2205</v>
      </c>
      <c r="D592" s="11" t="s">
        <v>2206</v>
      </c>
      <c r="E592" s="7">
        <v>2007.0</v>
      </c>
      <c r="F592" s="11" t="s">
        <v>47</v>
      </c>
      <c r="G592" s="12" t="s">
        <v>39</v>
      </c>
      <c r="H592" s="20">
        <v>100.0</v>
      </c>
      <c r="I592" s="14" t="s">
        <v>40</v>
      </c>
      <c r="J592" s="20">
        <v>0.0</v>
      </c>
      <c r="K592" s="16" t="str">
        <f t="shared" si="1"/>
        <v>One sex</v>
      </c>
      <c r="L592" s="16" t="s">
        <v>40</v>
      </c>
      <c r="M592" s="16" t="s">
        <v>40</v>
      </c>
      <c r="N592" s="16" t="s">
        <v>40</v>
      </c>
      <c r="O592" s="25"/>
      <c r="P592" s="25"/>
      <c r="Q592" s="25"/>
      <c r="R592" s="25"/>
      <c r="S592" s="25"/>
      <c r="T592" s="25"/>
      <c r="AA592" s="20">
        <v>100.0</v>
      </c>
      <c r="AB592" s="20">
        <v>0.0</v>
      </c>
    </row>
    <row r="593">
      <c r="A593" s="7">
        <v>820.0</v>
      </c>
      <c r="B593" s="11" t="s">
        <v>2207</v>
      </c>
      <c r="C593" s="11" t="s">
        <v>2208</v>
      </c>
      <c r="D593" s="11" t="s">
        <v>2209</v>
      </c>
      <c r="E593" s="7">
        <v>2007.0</v>
      </c>
      <c r="F593" s="11" t="s">
        <v>2210</v>
      </c>
      <c r="G593" s="12" t="s">
        <v>40</v>
      </c>
      <c r="H593" s="13"/>
      <c r="I593" s="14" t="s">
        <v>40</v>
      </c>
      <c r="J593" s="13"/>
      <c r="K593" s="16" t="str">
        <f t="shared" si="1"/>
        <v>XXXXXXX</v>
      </c>
      <c r="L593" s="16" t="s">
        <v>40</v>
      </c>
      <c r="M593" s="16" t="s">
        <v>39</v>
      </c>
      <c r="N593" s="16" t="s">
        <v>40</v>
      </c>
      <c r="O593" s="11"/>
      <c r="P593" s="25"/>
      <c r="Q593" s="25"/>
      <c r="R593" s="25"/>
      <c r="S593" s="25"/>
      <c r="T593" s="11" t="s">
        <v>2211</v>
      </c>
      <c r="AA593" s="13"/>
      <c r="AB593" s="13"/>
    </row>
    <row r="594">
      <c r="A594" s="7">
        <v>822.0</v>
      </c>
      <c r="B594" s="11" t="s">
        <v>2212</v>
      </c>
      <c r="C594" s="11" t="s">
        <v>2213</v>
      </c>
      <c r="D594" s="11" t="s">
        <v>2214</v>
      </c>
      <c r="E594" s="7">
        <v>2007.0</v>
      </c>
      <c r="F594" s="11" t="s">
        <v>47</v>
      </c>
      <c r="G594" s="12" t="s">
        <v>39</v>
      </c>
      <c r="H594" s="13"/>
      <c r="I594" s="14" t="s">
        <v>40</v>
      </c>
      <c r="J594" s="20">
        <v>0.0</v>
      </c>
      <c r="K594" s="16" t="str">
        <f t="shared" si="1"/>
        <v>One sex</v>
      </c>
      <c r="L594" s="16" t="s">
        <v>40</v>
      </c>
      <c r="M594" s="16" t="s">
        <v>40</v>
      </c>
      <c r="N594" s="16" t="s">
        <v>40</v>
      </c>
      <c r="O594" s="25"/>
      <c r="P594" s="25"/>
      <c r="Q594" s="25"/>
      <c r="R594" s="25"/>
      <c r="S594" s="25"/>
      <c r="T594" s="25"/>
      <c r="AA594" s="13"/>
      <c r="AB594" s="20">
        <v>0.0</v>
      </c>
    </row>
    <row r="595">
      <c r="A595" s="7">
        <v>823.0</v>
      </c>
      <c r="B595" s="11" t="s">
        <v>2215</v>
      </c>
      <c r="C595" s="11" t="s">
        <v>2216</v>
      </c>
      <c r="D595" s="11" t="s">
        <v>2217</v>
      </c>
      <c r="E595" s="7">
        <v>2007.0</v>
      </c>
      <c r="F595" s="11" t="s">
        <v>2218</v>
      </c>
      <c r="G595" s="12" t="s">
        <v>40</v>
      </c>
      <c r="H595" s="13"/>
      <c r="I595" s="14" t="s">
        <v>40</v>
      </c>
      <c r="J595" s="20">
        <v>0.0</v>
      </c>
      <c r="K595" s="16" t="str">
        <f t="shared" si="1"/>
        <v>XXXXXXX</v>
      </c>
      <c r="L595" s="16" t="s">
        <v>39</v>
      </c>
      <c r="M595" s="16" t="s">
        <v>40</v>
      </c>
      <c r="N595" s="16" t="s">
        <v>40</v>
      </c>
      <c r="O595" s="11"/>
      <c r="P595" s="11"/>
      <c r="Q595" s="11"/>
      <c r="R595" s="25"/>
      <c r="S595" s="25"/>
      <c r="T595" s="11" t="s">
        <v>2219</v>
      </c>
      <c r="AA595" s="13"/>
      <c r="AB595" s="20">
        <v>0.0</v>
      </c>
    </row>
    <row r="596">
      <c r="A596" s="7">
        <v>824.0</v>
      </c>
      <c r="B596" s="11" t="s">
        <v>2220</v>
      </c>
      <c r="C596" s="11" t="s">
        <v>2221</v>
      </c>
      <c r="D596" s="11" t="s">
        <v>2222</v>
      </c>
      <c r="E596" s="7">
        <v>2007.0</v>
      </c>
      <c r="F596" s="11" t="s">
        <v>47</v>
      </c>
      <c r="G596" s="12" t="s">
        <v>40</v>
      </c>
      <c r="H596" s="20">
        <v>32.0</v>
      </c>
      <c r="I596" s="14" t="s">
        <v>40</v>
      </c>
      <c r="J596" s="20">
        <v>35.0</v>
      </c>
      <c r="K596" s="16" t="str">
        <f t="shared" si="1"/>
        <v>XXXXXXX</v>
      </c>
      <c r="L596" s="16" t="s">
        <v>40</v>
      </c>
      <c r="M596" s="16" t="s">
        <v>39</v>
      </c>
      <c r="N596" s="16" t="s">
        <v>40</v>
      </c>
      <c r="O596" s="11"/>
      <c r="P596" s="25"/>
      <c r="Q596" s="25"/>
      <c r="R596" s="25"/>
      <c r="S596" s="25"/>
      <c r="T596" s="25"/>
      <c r="AA596" s="20">
        <v>32.0</v>
      </c>
      <c r="AB596" s="20">
        <v>35.0</v>
      </c>
    </row>
    <row r="597">
      <c r="A597" s="7">
        <v>825.0</v>
      </c>
      <c r="B597" s="11" t="s">
        <v>2223</v>
      </c>
      <c r="C597" s="11" t="s">
        <v>2224</v>
      </c>
      <c r="D597" s="11" t="s">
        <v>2225</v>
      </c>
      <c r="E597" s="7">
        <v>2007.0</v>
      </c>
      <c r="F597" s="11" t="s">
        <v>84</v>
      </c>
      <c r="G597" s="12" t="s">
        <v>39</v>
      </c>
      <c r="H597" s="20">
        <v>24.0</v>
      </c>
      <c r="I597" s="14" t="s">
        <v>40</v>
      </c>
      <c r="J597" s="20">
        <v>0.0</v>
      </c>
      <c r="K597" s="16" t="str">
        <f t="shared" si="1"/>
        <v>One sex</v>
      </c>
      <c r="L597" s="16" t="s">
        <v>40</v>
      </c>
      <c r="M597" s="16" t="s">
        <v>40</v>
      </c>
      <c r="N597" s="16" t="s">
        <v>40</v>
      </c>
      <c r="O597" s="25"/>
      <c r="P597" s="25"/>
      <c r="Q597" s="25"/>
      <c r="R597" s="25"/>
      <c r="S597" s="25"/>
      <c r="T597" s="11" t="s">
        <v>479</v>
      </c>
      <c r="AA597" s="20">
        <v>24.0</v>
      </c>
      <c r="AB597" s="20">
        <v>0.0</v>
      </c>
    </row>
    <row r="598">
      <c r="A598" s="7">
        <v>826.0</v>
      </c>
      <c r="B598" s="11" t="s">
        <v>2226</v>
      </c>
      <c r="C598" s="11" t="s">
        <v>2227</v>
      </c>
      <c r="D598" s="11" t="s">
        <v>2228</v>
      </c>
      <c r="E598" s="7">
        <v>2007.0</v>
      </c>
      <c r="F598" s="11" t="s">
        <v>47</v>
      </c>
      <c r="G598" s="12" t="s">
        <v>39</v>
      </c>
      <c r="H598" s="20">
        <v>80.0</v>
      </c>
      <c r="I598" s="14" t="s">
        <v>40</v>
      </c>
      <c r="J598" s="20">
        <v>0.0</v>
      </c>
      <c r="K598" s="16" t="str">
        <f t="shared" si="1"/>
        <v>One sex</v>
      </c>
      <c r="L598" s="16" t="s">
        <v>40</v>
      </c>
      <c r="M598" s="16" t="s">
        <v>40</v>
      </c>
      <c r="N598" s="16" t="s">
        <v>40</v>
      </c>
      <c r="O598" s="25"/>
      <c r="P598" s="25"/>
      <c r="Q598" s="25"/>
      <c r="R598" s="25"/>
      <c r="S598" s="25"/>
      <c r="T598" s="25"/>
      <c r="AA598" s="20">
        <v>80.0</v>
      </c>
      <c r="AB598" s="20">
        <v>0.0</v>
      </c>
    </row>
    <row r="599">
      <c r="A599" s="7">
        <v>827.0</v>
      </c>
      <c r="B599" s="11" t="s">
        <v>2229</v>
      </c>
      <c r="C599" s="11" t="s">
        <v>2230</v>
      </c>
      <c r="D599" s="11" t="s">
        <v>2231</v>
      </c>
      <c r="E599" s="7">
        <v>2007.0</v>
      </c>
      <c r="F599" s="11" t="s">
        <v>2232</v>
      </c>
      <c r="G599" s="12" t="s">
        <v>40</v>
      </c>
      <c r="H599" s="20">
        <v>30.0</v>
      </c>
      <c r="I599" s="14" t="s">
        <v>40</v>
      </c>
      <c r="J599" s="20">
        <v>30.0</v>
      </c>
      <c r="K599" s="16" t="str">
        <f t="shared" si="1"/>
        <v>XXXXXXX</v>
      </c>
      <c r="L599" s="16" t="s">
        <v>40</v>
      </c>
      <c r="M599" s="16" t="s">
        <v>39</v>
      </c>
      <c r="N599" s="16" t="s">
        <v>40</v>
      </c>
      <c r="O599" s="11"/>
      <c r="P599" s="25"/>
      <c r="Q599" s="25"/>
      <c r="R599" s="25"/>
      <c r="S599" s="25"/>
      <c r="T599" s="25"/>
      <c r="AA599" s="20">
        <v>30.0</v>
      </c>
      <c r="AB599" s="20">
        <v>30.0</v>
      </c>
    </row>
    <row r="600">
      <c r="A600" s="7">
        <v>829.0</v>
      </c>
      <c r="B600" s="11" t="s">
        <v>2233</v>
      </c>
      <c r="C600" s="11" t="s">
        <v>2234</v>
      </c>
      <c r="D600" s="11" t="s">
        <v>2235</v>
      </c>
      <c r="E600" s="7">
        <v>2007.0</v>
      </c>
      <c r="F600" s="11" t="s">
        <v>964</v>
      </c>
      <c r="G600" s="12" t="s">
        <v>40</v>
      </c>
      <c r="H600" s="20">
        <v>0.0</v>
      </c>
      <c r="I600" s="14" t="s">
        <v>39</v>
      </c>
      <c r="J600" s="20">
        <v>52.0</v>
      </c>
      <c r="K600" s="16" t="str">
        <f t="shared" si="1"/>
        <v>One sex</v>
      </c>
      <c r="L600" s="16" t="s">
        <v>40</v>
      </c>
      <c r="M600" s="16" t="s">
        <v>40</v>
      </c>
      <c r="N600" s="16" t="s">
        <v>40</v>
      </c>
      <c r="O600" s="25"/>
      <c r="P600" s="25"/>
      <c r="Q600" s="25"/>
      <c r="R600" s="25"/>
      <c r="S600" s="25"/>
      <c r="T600" s="25"/>
      <c r="AA600" s="20">
        <v>0.0</v>
      </c>
      <c r="AB600" s="20">
        <v>52.0</v>
      </c>
    </row>
    <row r="601">
      <c r="A601" s="7">
        <v>830.0</v>
      </c>
      <c r="B601" s="11" t="s">
        <v>2236</v>
      </c>
      <c r="C601" s="11" t="s">
        <v>2237</v>
      </c>
      <c r="D601" s="11" t="s">
        <v>2238</v>
      </c>
      <c r="E601" s="7">
        <v>2007.0</v>
      </c>
      <c r="F601" s="11" t="s">
        <v>47</v>
      </c>
      <c r="G601" s="12" t="s">
        <v>40</v>
      </c>
      <c r="H601" s="31">
        <v>28.0</v>
      </c>
      <c r="I601" s="14" t="s">
        <v>40</v>
      </c>
      <c r="J601" s="13"/>
      <c r="K601" s="16" t="str">
        <f t="shared" si="1"/>
        <v>One sex</v>
      </c>
      <c r="L601" s="16" t="s">
        <v>40</v>
      </c>
      <c r="M601" s="16" t="s">
        <v>40</v>
      </c>
      <c r="N601" s="16" t="s">
        <v>39</v>
      </c>
      <c r="O601" s="25"/>
      <c r="P601" s="25"/>
      <c r="Q601" s="25"/>
      <c r="R601" s="25"/>
      <c r="S601" s="25"/>
      <c r="T601" s="11" t="s">
        <v>202</v>
      </c>
      <c r="AA601" s="31">
        <v>28.0</v>
      </c>
      <c r="AB601" s="13"/>
    </row>
    <row r="602">
      <c r="A602" s="7">
        <v>831.0</v>
      </c>
      <c r="B602" s="11" t="s">
        <v>2239</v>
      </c>
      <c r="C602" s="11" t="s">
        <v>2240</v>
      </c>
      <c r="D602" s="11" t="s">
        <v>2241</v>
      </c>
      <c r="E602" s="7">
        <v>2007.0</v>
      </c>
      <c r="F602" s="11" t="s">
        <v>2242</v>
      </c>
      <c r="G602" s="12" t="s">
        <v>40</v>
      </c>
      <c r="H602" s="13"/>
      <c r="I602" s="14" t="s">
        <v>40</v>
      </c>
      <c r="J602" s="13"/>
      <c r="K602" s="16" t="str">
        <f t="shared" si="1"/>
        <v>XXXXXXX</v>
      </c>
      <c r="L602" s="16" t="s">
        <v>39</v>
      </c>
      <c r="M602" s="16" t="s">
        <v>40</v>
      </c>
      <c r="N602" s="16" t="s">
        <v>40</v>
      </c>
      <c r="O602" s="11"/>
      <c r="P602" s="11"/>
      <c r="Q602" s="11"/>
      <c r="R602" s="25"/>
      <c r="S602" s="25"/>
      <c r="T602" s="11" t="s">
        <v>2243</v>
      </c>
      <c r="AA602" s="13"/>
      <c r="AB602" s="13"/>
    </row>
    <row r="603">
      <c r="A603" s="7">
        <v>832.0</v>
      </c>
      <c r="B603" s="11" t="s">
        <v>2244</v>
      </c>
      <c r="C603" s="11" t="s">
        <v>2245</v>
      </c>
      <c r="D603" s="11" t="s">
        <v>2246</v>
      </c>
      <c r="E603" s="7">
        <v>2007.0</v>
      </c>
      <c r="F603" s="11" t="s">
        <v>944</v>
      </c>
      <c r="G603" s="12" t="s">
        <v>40</v>
      </c>
      <c r="H603" s="13"/>
      <c r="I603" s="14" t="s">
        <v>40</v>
      </c>
      <c r="J603" s="13"/>
      <c r="K603" s="16" t="str">
        <f t="shared" si="1"/>
        <v>XXXXXXX</v>
      </c>
      <c r="L603" s="16" t="s">
        <v>40</v>
      </c>
      <c r="M603" s="16" t="s">
        <v>39</v>
      </c>
      <c r="N603" s="16" t="s">
        <v>40</v>
      </c>
      <c r="O603" s="11"/>
      <c r="P603" s="25"/>
      <c r="Q603" s="25"/>
      <c r="R603" s="25"/>
      <c r="S603" s="25"/>
      <c r="T603" s="11" t="s">
        <v>2247</v>
      </c>
      <c r="AA603" s="13"/>
      <c r="AB603" s="13"/>
    </row>
    <row r="604">
      <c r="A604" s="7">
        <v>833.0</v>
      </c>
      <c r="B604" s="11" t="s">
        <v>2248</v>
      </c>
      <c r="C604" s="11" t="s">
        <v>2249</v>
      </c>
      <c r="D604" s="11" t="s">
        <v>2250</v>
      </c>
      <c r="E604" s="7">
        <v>2007.0</v>
      </c>
      <c r="F604" s="11" t="s">
        <v>2251</v>
      </c>
      <c r="G604" s="12" t="s">
        <v>39</v>
      </c>
      <c r="H604" s="13"/>
      <c r="I604" s="14" t="s">
        <v>40</v>
      </c>
      <c r="J604" s="20">
        <v>0.0</v>
      </c>
      <c r="K604" s="16" t="str">
        <f t="shared" si="1"/>
        <v>One sex</v>
      </c>
      <c r="L604" s="16" t="s">
        <v>40</v>
      </c>
      <c r="M604" s="16" t="s">
        <v>40</v>
      </c>
      <c r="N604" s="16" t="s">
        <v>40</v>
      </c>
      <c r="O604" s="25"/>
      <c r="P604" s="25"/>
      <c r="Q604" s="25"/>
      <c r="R604" s="25"/>
      <c r="S604" s="25"/>
      <c r="T604" s="11" t="s">
        <v>2252</v>
      </c>
      <c r="AA604" s="13"/>
      <c r="AB604" s="20">
        <v>0.0</v>
      </c>
    </row>
    <row r="605">
      <c r="A605" s="7">
        <v>835.0</v>
      </c>
      <c r="B605" s="11" t="s">
        <v>2253</v>
      </c>
      <c r="C605" s="11" t="s">
        <v>2254</v>
      </c>
      <c r="D605" s="11" t="s">
        <v>2255</v>
      </c>
      <c r="E605" s="7">
        <v>2007.0</v>
      </c>
      <c r="F605" s="11" t="s">
        <v>47</v>
      </c>
      <c r="G605" s="12" t="s">
        <v>40</v>
      </c>
      <c r="H605" s="13"/>
      <c r="I605" s="14" t="s">
        <v>40</v>
      </c>
      <c r="J605" s="13"/>
      <c r="K605" s="16" t="str">
        <f t="shared" si="1"/>
        <v>XXXXXXX</v>
      </c>
      <c r="L605" s="16" t="s">
        <v>39</v>
      </c>
      <c r="M605" s="16" t="s">
        <v>40</v>
      </c>
      <c r="N605" s="16" t="s">
        <v>40</v>
      </c>
      <c r="O605" s="11"/>
      <c r="P605" s="11"/>
      <c r="Q605" s="11"/>
      <c r="R605" s="25"/>
      <c r="S605" s="25"/>
      <c r="T605" s="11" t="s">
        <v>2256</v>
      </c>
      <c r="AA605" s="13"/>
      <c r="AB605" s="13"/>
    </row>
    <row r="606">
      <c r="A606" s="7">
        <v>836.0</v>
      </c>
      <c r="B606" s="11" t="s">
        <v>2257</v>
      </c>
      <c r="C606" s="11" t="s">
        <v>2258</v>
      </c>
      <c r="D606" s="11" t="s">
        <v>2259</v>
      </c>
      <c r="E606" s="7">
        <v>2007.0</v>
      </c>
      <c r="F606" s="11" t="s">
        <v>1569</v>
      </c>
      <c r="G606" s="12" t="s">
        <v>39</v>
      </c>
      <c r="H606" s="13"/>
      <c r="I606" s="14" t="s">
        <v>40</v>
      </c>
      <c r="J606" s="13"/>
      <c r="K606" s="16" t="str">
        <f t="shared" si="1"/>
        <v>One sex</v>
      </c>
      <c r="L606" s="16" t="s">
        <v>40</v>
      </c>
      <c r="M606" s="16" t="s">
        <v>40</v>
      </c>
      <c r="N606" s="16" t="s">
        <v>40</v>
      </c>
      <c r="O606" s="25"/>
      <c r="P606" s="25"/>
      <c r="Q606" s="25"/>
      <c r="R606" s="25"/>
      <c r="S606" s="25"/>
      <c r="T606" s="11" t="s">
        <v>344</v>
      </c>
      <c r="AA606" s="13"/>
      <c r="AB606" s="13"/>
    </row>
    <row r="607">
      <c r="A607" s="7">
        <v>837.0</v>
      </c>
      <c r="B607" s="11" t="s">
        <v>2260</v>
      </c>
      <c r="C607" s="11" t="s">
        <v>2261</v>
      </c>
      <c r="D607" s="11" t="s">
        <v>2262</v>
      </c>
      <c r="E607" s="7">
        <v>2007.0</v>
      </c>
      <c r="F607" s="11" t="s">
        <v>47</v>
      </c>
      <c r="G607" s="12" t="s">
        <v>39</v>
      </c>
      <c r="H607" s="20">
        <v>66.0</v>
      </c>
      <c r="I607" s="14" t="s">
        <v>40</v>
      </c>
      <c r="J607" s="20">
        <v>0.0</v>
      </c>
      <c r="K607" s="16" t="str">
        <f t="shared" si="1"/>
        <v>One sex</v>
      </c>
      <c r="L607" s="16" t="s">
        <v>40</v>
      </c>
      <c r="M607" s="16" t="s">
        <v>40</v>
      </c>
      <c r="N607" s="16" t="s">
        <v>40</v>
      </c>
      <c r="O607" s="25"/>
      <c r="P607" s="25"/>
      <c r="Q607" s="25"/>
      <c r="R607" s="25"/>
      <c r="S607" s="25"/>
      <c r="T607" s="25"/>
      <c r="AA607" s="20">
        <v>66.0</v>
      </c>
      <c r="AB607" s="20">
        <v>0.0</v>
      </c>
    </row>
    <row r="608">
      <c r="A608" s="7">
        <v>840.0</v>
      </c>
      <c r="B608" s="11" t="s">
        <v>2263</v>
      </c>
      <c r="C608" s="11" t="s">
        <v>2264</v>
      </c>
      <c r="D608" s="11" t="s">
        <v>2265</v>
      </c>
      <c r="E608" s="7">
        <v>2007.0</v>
      </c>
      <c r="F608" s="11" t="s">
        <v>47</v>
      </c>
      <c r="G608" s="12" t="s">
        <v>40</v>
      </c>
      <c r="H608" s="20">
        <v>0.0</v>
      </c>
      <c r="I608" s="14" t="s">
        <v>39</v>
      </c>
      <c r="J608" s="20">
        <v>20.0</v>
      </c>
      <c r="K608" s="16" t="str">
        <f t="shared" si="1"/>
        <v>One sex</v>
      </c>
      <c r="L608" s="16" t="s">
        <v>40</v>
      </c>
      <c r="M608" s="16" t="s">
        <v>40</v>
      </c>
      <c r="N608" s="16" t="s">
        <v>40</v>
      </c>
      <c r="O608" s="25"/>
      <c r="P608" s="25"/>
      <c r="Q608" s="25"/>
      <c r="R608" s="25"/>
      <c r="S608" s="25"/>
      <c r="T608" s="11" t="s">
        <v>2266</v>
      </c>
      <c r="AA608" s="20">
        <v>0.0</v>
      </c>
      <c r="AB608" s="20">
        <v>20.0</v>
      </c>
    </row>
    <row r="609">
      <c r="A609" s="7">
        <v>841.0</v>
      </c>
      <c r="B609" s="11" t="s">
        <v>2267</v>
      </c>
      <c r="C609" s="11" t="s">
        <v>2268</v>
      </c>
      <c r="D609" s="11" t="s">
        <v>2269</v>
      </c>
      <c r="E609" s="7">
        <v>2007.0</v>
      </c>
      <c r="F609" s="11" t="s">
        <v>84</v>
      </c>
      <c r="G609" s="12" t="s">
        <v>39</v>
      </c>
      <c r="H609" s="20">
        <v>32.0</v>
      </c>
      <c r="I609" s="14" t="s">
        <v>40</v>
      </c>
      <c r="J609" s="20">
        <v>0.0</v>
      </c>
      <c r="K609" s="16" t="str">
        <f t="shared" si="1"/>
        <v>One sex</v>
      </c>
      <c r="L609" s="16" t="s">
        <v>40</v>
      </c>
      <c r="M609" s="16" t="s">
        <v>40</v>
      </c>
      <c r="N609" s="16" t="s">
        <v>40</v>
      </c>
      <c r="O609" s="25"/>
      <c r="P609" s="25"/>
      <c r="Q609" s="25"/>
      <c r="R609" s="25"/>
      <c r="S609" s="25"/>
      <c r="T609" s="25"/>
      <c r="AA609" s="20">
        <v>32.0</v>
      </c>
      <c r="AB609" s="20">
        <v>0.0</v>
      </c>
    </row>
    <row r="610">
      <c r="A610" s="7">
        <v>842.0</v>
      </c>
      <c r="B610" s="11" t="s">
        <v>2270</v>
      </c>
      <c r="C610" s="11" t="s">
        <v>2271</v>
      </c>
      <c r="D610" s="11" t="s">
        <v>2272</v>
      </c>
      <c r="E610" s="7">
        <v>2007.0</v>
      </c>
      <c r="F610" s="11" t="s">
        <v>2273</v>
      </c>
      <c r="G610" s="12" t="s">
        <v>39</v>
      </c>
      <c r="H610" s="13"/>
      <c r="I610" s="14" t="s">
        <v>40</v>
      </c>
      <c r="J610" s="20">
        <v>0.0</v>
      </c>
      <c r="K610" s="16" t="str">
        <f t="shared" si="1"/>
        <v>One sex</v>
      </c>
      <c r="L610" s="16" t="s">
        <v>40</v>
      </c>
      <c r="M610" s="16" t="s">
        <v>40</v>
      </c>
      <c r="N610" s="16" t="s">
        <v>40</v>
      </c>
      <c r="O610" s="25"/>
      <c r="P610" s="25"/>
      <c r="Q610" s="25"/>
      <c r="R610" s="25"/>
      <c r="S610" s="25"/>
      <c r="T610" s="11" t="s">
        <v>2274</v>
      </c>
      <c r="AA610" s="13"/>
      <c r="AB610" s="20">
        <v>0.0</v>
      </c>
    </row>
    <row r="611">
      <c r="A611" s="7">
        <v>843.0</v>
      </c>
      <c r="B611" s="11" t="s">
        <v>2275</v>
      </c>
      <c r="C611" s="11" t="s">
        <v>2276</v>
      </c>
      <c r="D611" s="11" t="s">
        <v>2277</v>
      </c>
      <c r="E611" s="7">
        <v>2007.0</v>
      </c>
      <c r="F611" s="11" t="s">
        <v>2278</v>
      </c>
      <c r="G611" s="12" t="s">
        <v>40</v>
      </c>
      <c r="H611" s="20">
        <v>0.0</v>
      </c>
      <c r="I611" s="14" t="s">
        <v>40</v>
      </c>
      <c r="J611" s="20">
        <v>3.0</v>
      </c>
      <c r="K611" s="16" t="str">
        <f t="shared" si="1"/>
        <v>One sex</v>
      </c>
      <c r="L611" s="16" t="s">
        <v>40</v>
      </c>
      <c r="M611" s="16" t="s">
        <v>40</v>
      </c>
      <c r="N611" s="12" t="s">
        <v>39</v>
      </c>
      <c r="O611" s="11"/>
      <c r="P611" s="25"/>
      <c r="Q611" s="25"/>
      <c r="R611" s="25"/>
      <c r="S611" s="25"/>
      <c r="T611" s="11" t="s">
        <v>2279</v>
      </c>
      <c r="AA611" s="20">
        <v>0.0</v>
      </c>
      <c r="AB611" s="20">
        <v>3.0</v>
      </c>
    </row>
    <row r="612">
      <c r="A612" s="7">
        <v>844.0</v>
      </c>
      <c r="B612" s="11" t="s">
        <v>2280</v>
      </c>
      <c r="C612" s="11" t="s">
        <v>2281</v>
      </c>
      <c r="D612" s="11" t="s">
        <v>2282</v>
      </c>
      <c r="E612" s="7">
        <v>2007.0</v>
      </c>
      <c r="F612" s="11" t="s">
        <v>54</v>
      </c>
      <c r="G612" s="12" t="s">
        <v>39</v>
      </c>
      <c r="H612" s="31">
        <v>21.0</v>
      </c>
      <c r="I612" s="14" t="s">
        <v>40</v>
      </c>
      <c r="J612" s="20">
        <v>0.0</v>
      </c>
      <c r="K612" s="16" t="str">
        <f t="shared" si="1"/>
        <v>One sex</v>
      </c>
      <c r="L612" s="16" t="s">
        <v>40</v>
      </c>
      <c r="M612" s="16" t="s">
        <v>40</v>
      </c>
      <c r="N612" s="16" t="s">
        <v>40</v>
      </c>
      <c r="O612" s="25"/>
      <c r="P612" s="25"/>
      <c r="Q612" s="25"/>
      <c r="R612" s="25"/>
      <c r="S612" s="25"/>
      <c r="T612" s="25"/>
      <c r="AA612" s="31">
        <v>21.0</v>
      </c>
      <c r="AB612" s="20">
        <v>0.0</v>
      </c>
    </row>
    <row r="613">
      <c r="A613" s="7">
        <v>846.0</v>
      </c>
      <c r="B613" s="11" t="s">
        <v>2283</v>
      </c>
      <c r="C613" s="11" t="s">
        <v>2284</v>
      </c>
      <c r="D613" s="11" t="s">
        <v>2285</v>
      </c>
      <c r="E613" s="7">
        <v>2006.0</v>
      </c>
      <c r="F613" s="11" t="s">
        <v>443</v>
      </c>
      <c r="G613" s="12" t="s">
        <v>40</v>
      </c>
      <c r="H613" s="20">
        <v>0.0</v>
      </c>
      <c r="I613" s="14" t="s">
        <v>39</v>
      </c>
      <c r="J613" s="20">
        <v>15.0</v>
      </c>
      <c r="K613" s="16" t="str">
        <f t="shared" si="1"/>
        <v>One sex</v>
      </c>
      <c r="L613" s="16" t="s">
        <v>40</v>
      </c>
      <c r="M613" s="16" t="s">
        <v>40</v>
      </c>
      <c r="N613" s="16" t="s">
        <v>40</v>
      </c>
      <c r="O613" s="25"/>
      <c r="P613" s="25"/>
      <c r="Q613" s="25"/>
      <c r="R613" s="25"/>
      <c r="S613" s="25"/>
      <c r="T613" s="25"/>
      <c r="AA613" s="20">
        <v>0.0</v>
      </c>
      <c r="AB613" s="20">
        <v>15.0</v>
      </c>
    </row>
    <row r="614">
      <c r="A614" s="7">
        <v>848.0</v>
      </c>
      <c r="B614" s="11" t="s">
        <v>2286</v>
      </c>
      <c r="C614" s="11" t="s">
        <v>2287</v>
      </c>
      <c r="D614" s="11" t="s">
        <v>2288</v>
      </c>
      <c r="E614" s="7">
        <v>2006.0</v>
      </c>
      <c r="F614" s="11" t="s">
        <v>2289</v>
      </c>
      <c r="G614" s="12" t="s">
        <v>40</v>
      </c>
      <c r="H614" s="13"/>
      <c r="I614" s="14" t="s">
        <v>40</v>
      </c>
      <c r="J614" s="13"/>
      <c r="K614" s="16" t="str">
        <f t="shared" si="1"/>
        <v>One sex</v>
      </c>
      <c r="L614" s="16" t="s">
        <v>40</v>
      </c>
      <c r="M614" s="16" t="s">
        <v>40</v>
      </c>
      <c r="N614" s="16" t="s">
        <v>39</v>
      </c>
      <c r="O614" s="25"/>
      <c r="P614" s="25"/>
      <c r="Q614" s="25"/>
      <c r="R614" s="25"/>
      <c r="S614" s="25"/>
      <c r="T614" s="11" t="s">
        <v>2290</v>
      </c>
      <c r="AA614" s="13"/>
      <c r="AB614" s="13"/>
    </row>
    <row r="615">
      <c r="A615" s="7">
        <v>852.0</v>
      </c>
      <c r="B615" s="11" t="s">
        <v>2291</v>
      </c>
      <c r="C615" s="11" t="s">
        <v>2292</v>
      </c>
      <c r="D615" s="11" t="s">
        <v>2293</v>
      </c>
      <c r="E615" s="7">
        <v>2006.0</v>
      </c>
      <c r="F615" s="11" t="s">
        <v>2294</v>
      </c>
      <c r="G615" s="12" t="s">
        <v>39</v>
      </c>
      <c r="H615" s="20">
        <v>55.0</v>
      </c>
      <c r="I615" s="14" t="s">
        <v>40</v>
      </c>
      <c r="J615" s="20">
        <v>0.0</v>
      </c>
      <c r="K615" s="16" t="str">
        <f t="shared" si="1"/>
        <v>One sex</v>
      </c>
      <c r="L615" s="16" t="s">
        <v>40</v>
      </c>
      <c r="M615" s="16" t="s">
        <v>40</v>
      </c>
      <c r="N615" s="16" t="s">
        <v>40</v>
      </c>
      <c r="O615" s="25"/>
      <c r="P615" s="25"/>
      <c r="Q615" s="25"/>
      <c r="R615" s="25"/>
      <c r="S615" s="25"/>
      <c r="T615" s="25"/>
      <c r="AA615" s="20">
        <v>55.0</v>
      </c>
      <c r="AB615" s="20">
        <v>0.0</v>
      </c>
    </row>
    <row r="616">
      <c r="A616" s="7">
        <v>853.0</v>
      </c>
      <c r="B616" s="11" t="s">
        <v>2295</v>
      </c>
      <c r="C616" s="11" t="s">
        <v>2296</v>
      </c>
      <c r="D616" s="11" t="s">
        <v>2297</v>
      </c>
      <c r="E616" s="7">
        <v>2006.0</v>
      </c>
      <c r="F616" s="11" t="s">
        <v>47</v>
      </c>
      <c r="G616" s="12" t="s">
        <v>39</v>
      </c>
      <c r="H616" s="20">
        <v>18.0</v>
      </c>
      <c r="I616" s="14" t="s">
        <v>40</v>
      </c>
      <c r="J616" s="20">
        <v>0.0</v>
      </c>
      <c r="K616" s="16" t="str">
        <f t="shared" si="1"/>
        <v>One sex</v>
      </c>
      <c r="L616" s="16" t="s">
        <v>40</v>
      </c>
      <c r="M616" s="16" t="s">
        <v>40</v>
      </c>
      <c r="N616" s="16" t="s">
        <v>40</v>
      </c>
      <c r="O616" s="25"/>
      <c r="P616" s="25"/>
      <c r="Q616" s="25"/>
      <c r="R616" s="25"/>
      <c r="S616" s="25"/>
      <c r="T616" s="11" t="s">
        <v>303</v>
      </c>
      <c r="AA616" s="20">
        <v>18.0</v>
      </c>
      <c r="AB616" s="20">
        <v>0.0</v>
      </c>
    </row>
    <row r="617">
      <c r="A617" s="7">
        <v>855.0</v>
      </c>
      <c r="B617" s="11" t="s">
        <v>2298</v>
      </c>
      <c r="C617" s="11" t="s">
        <v>2299</v>
      </c>
      <c r="D617" s="11" t="s">
        <v>2300</v>
      </c>
      <c r="E617" s="7">
        <v>2006.0</v>
      </c>
      <c r="F617" s="11" t="s">
        <v>2301</v>
      </c>
      <c r="G617" s="12" t="s">
        <v>39</v>
      </c>
      <c r="H617" s="13"/>
      <c r="I617" s="14" t="s">
        <v>40</v>
      </c>
      <c r="J617" s="13"/>
      <c r="K617" s="16" t="str">
        <f t="shared" si="1"/>
        <v>One sex</v>
      </c>
      <c r="L617" s="16" t="s">
        <v>40</v>
      </c>
      <c r="M617" s="16" t="s">
        <v>40</v>
      </c>
      <c r="N617" s="16" t="s">
        <v>40</v>
      </c>
      <c r="O617" s="25"/>
      <c r="P617" s="25"/>
      <c r="Q617" s="25"/>
      <c r="R617" s="25"/>
      <c r="S617" s="25"/>
      <c r="T617" s="25"/>
      <c r="AA617" s="13"/>
      <c r="AB617" s="13"/>
    </row>
    <row r="618">
      <c r="A618" s="7">
        <v>856.0</v>
      </c>
      <c r="B618" s="11" t="s">
        <v>2302</v>
      </c>
      <c r="C618" s="11" t="s">
        <v>2303</v>
      </c>
      <c r="D618" s="11" t="s">
        <v>2304</v>
      </c>
      <c r="E618" s="7">
        <v>2006.0</v>
      </c>
      <c r="F618" s="11" t="s">
        <v>443</v>
      </c>
      <c r="G618" s="12" t="s">
        <v>40</v>
      </c>
      <c r="H618" s="20">
        <v>0.0</v>
      </c>
      <c r="I618" s="14" t="s">
        <v>39</v>
      </c>
      <c r="J618" s="13"/>
      <c r="K618" s="16" t="str">
        <f t="shared" si="1"/>
        <v>One sex</v>
      </c>
      <c r="L618" s="16" t="s">
        <v>40</v>
      </c>
      <c r="M618" s="16" t="s">
        <v>40</v>
      </c>
      <c r="N618" s="16" t="s">
        <v>40</v>
      </c>
      <c r="O618" s="25"/>
      <c r="P618" s="25"/>
      <c r="Q618" s="25"/>
      <c r="R618" s="25"/>
      <c r="S618" s="25"/>
      <c r="T618" s="25"/>
      <c r="AA618" s="20">
        <v>0.0</v>
      </c>
      <c r="AB618" s="13"/>
    </row>
    <row r="619">
      <c r="A619" s="7">
        <v>857.0</v>
      </c>
      <c r="B619" s="11" t="s">
        <v>2305</v>
      </c>
      <c r="C619" s="11" t="s">
        <v>2306</v>
      </c>
      <c r="D619" s="11" t="s">
        <v>2307</v>
      </c>
      <c r="E619" s="7">
        <v>2006.0</v>
      </c>
      <c r="F619" s="11" t="s">
        <v>2308</v>
      </c>
      <c r="G619" s="12" t="s">
        <v>40</v>
      </c>
      <c r="H619" s="20" t="s">
        <v>74</v>
      </c>
      <c r="I619" s="14" t="s">
        <v>40</v>
      </c>
      <c r="J619" s="20" t="s">
        <v>74</v>
      </c>
      <c r="K619" s="16" t="str">
        <f t="shared" si="1"/>
        <v>XXXXXXX</v>
      </c>
      <c r="L619" s="16" t="s">
        <v>39</v>
      </c>
      <c r="M619" s="16" t="s">
        <v>40</v>
      </c>
      <c r="N619" s="16" t="s">
        <v>40</v>
      </c>
      <c r="O619" s="11"/>
      <c r="P619" s="11"/>
      <c r="Q619" s="11"/>
      <c r="R619" s="25"/>
      <c r="S619" s="25"/>
      <c r="T619" s="11" t="s">
        <v>2309</v>
      </c>
      <c r="AA619" s="20" t="s">
        <v>74</v>
      </c>
      <c r="AB619" s="20" t="s">
        <v>74</v>
      </c>
      <c r="AC619" s="20">
        <v>90.0</v>
      </c>
    </row>
    <row r="620">
      <c r="A620" s="7">
        <v>859.0</v>
      </c>
      <c r="B620" s="11" t="s">
        <v>2310</v>
      </c>
      <c r="C620" s="11" t="s">
        <v>2311</v>
      </c>
      <c r="D620" s="11" t="s">
        <v>2312</v>
      </c>
      <c r="E620" s="7">
        <v>2006.0</v>
      </c>
      <c r="F620" s="11" t="s">
        <v>47</v>
      </c>
      <c r="G620" s="12" t="s">
        <v>40</v>
      </c>
      <c r="H620" s="20" t="s">
        <v>74</v>
      </c>
      <c r="I620" s="14" t="s">
        <v>40</v>
      </c>
      <c r="J620" s="20" t="s">
        <v>74</v>
      </c>
      <c r="K620" s="16" t="str">
        <f t="shared" si="1"/>
        <v>One sex</v>
      </c>
      <c r="L620" s="16" t="s">
        <v>40</v>
      </c>
      <c r="M620" s="16" t="s">
        <v>40</v>
      </c>
      <c r="N620" s="16" t="s">
        <v>39</v>
      </c>
      <c r="O620" s="25"/>
      <c r="P620" s="25"/>
      <c r="Q620" s="25"/>
      <c r="R620" s="25"/>
      <c r="S620" s="25"/>
      <c r="T620" s="11" t="s">
        <v>2313</v>
      </c>
      <c r="AA620" s="20" t="s">
        <v>74</v>
      </c>
      <c r="AB620" s="20" t="s">
        <v>74</v>
      </c>
      <c r="AC620" s="20">
        <v>15.0</v>
      </c>
    </row>
    <row r="621">
      <c r="A621" s="7">
        <v>860.0</v>
      </c>
      <c r="B621" s="11" t="s">
        <v>2314</v>
      </c>
      <c r="C621" s="11" t="s">
        <v>2315</v>
      </c>
      <c r="D621" s="11" t="s">
        <v>2316</v>
      </c>
      <c r="E621" s="7">
        <v>2006.0</v>
      </c>
      <c r="F621" s="11" t="s">
        <v>47</v>
      </c>
      <c r="G621" s="12" t="s">
        <v>40</v>
      </c>
      <c r="H621" s="13"/>
      <c r="I621" s="14" t="s">
        <v>40</v>
      </c>
      <c r="J621" s="13"/>
      <c r="K621" s="16" t="str">
        <f t="shared" si="1"/>
        <v>One sex</v>
      </c>
      <c r="L621" s="16" t="s">
        <v>40</v>
      </c>
      <c r="M621" s="16" t="s">
        <v>40</v>
      </c>
      <c r="N621" s="16" t="s">
        <v>39</v>
      </c>
      <c r="O621" s="25"/>
      <c r="P621" s="25"/>
      <c r="Q621" s="25"/>
      <c r="R621" s="25"/>
      <c r="S621" s="25"/>
      <c r="T621" s="25"/>
      <c r="AA621" s="13"/>
      <c r="AB621" s="13"/>
    </row>
    <row r="622">
      <c r="A622" s="7">
        <v>861.0</v>
      </c>
      <c r="B622" s="11" t="s">
        <v>2317</v>
      </c>
      <c r="C622" s="11" t="s">
        <v>2318</v>
      </c>
      <c r="D622" s="11" t="s">
        <v>2319</v>
      </c>
      <c r="E622" s="7">
        <v>2006.0</v>
      </c>
      <c r="F622" s="11" t="s">
        <v>534</v>
      </c>
      <c r="G622" s="12" t="s">
        <v>39</v>
      </c>
      <c r="H622" s="20">
        <v>14.0</v>
      </c>
      <c r="I622" s="14" t="s">
        <v>40</v>
      </c>
      <c r="J622" s="20">
        <v>0.0</v>
      </c>
      <c r="K622" s="16" t="str">
        <f t="shared" si="1"/>
        <v>One sex</v>
      </c>
      <c r="L622" s="16" t="s">
        <v>40</v>
      </c>
      <c r="M622" s="16" t="s">
        <v>40</v>
      </c>
      <c r="N622" s="16" t="s">
        <v>40</v>
      </c>
      <c r="O622" s="25"/>
      <c r="P622" s="25"/>
      <c r="Q622" s="25"/>
      <c r="R622" s="25"/>
      <c r="S622" s="25"/>
      <c r="T622" s="11" t="s">
        <v>479</v>
      </c>
      <c r="AA622" s="20">
        <v>14.0</v>
      </c>
      <c r="AB622" s="20">
        <v>0.0</v>
      </c>
    </row>
    <row r="623">
      <c r="A623" s="7">
        <v>862.0</v>
      </c>
      <c r="B623" s="11" t="s">
        <v>2320</v>
      </c>
      <c r="C623" s="11" t="s">
        <v>2321</v>
      </c>
      <c r="D623" s="11" t="s">
        <v>2322</v>
      </c>
      <c r="E623" s="7">
        <v>2006.0</v>
      </c>
      <c r="F623" s="11" t="s">
        <v>1868</v>
      </c>
      <c r="G623" s="12" t="s">
        <v>40</v>
      </c>
      <c r="H623" s="20">
        <v>16.0</v>
      </c>
      <c r="I623" s="14" t="s">
        <v>40</v>
      </c>
      <c r="J623" s="20">
        <v>16.0</v>
      </c>
      <c r="K623" s="16" t="str">
        <f t="shared" si="1"/>
        <v>XXXXXXX</v>
      </c>
      <c r="L623" s="16" t="s">
        <v>40</v>
      </c>
      <c r="M623" s="16" t="s">
        <v>39</v>
      </c>
      <c r="N623" s="16" t="s">
        <v>40</v>
      </c>
      <c r="O623" s="11"/>
      <c r="P623" s="25"/>
      <c r="Q623" s="25"/>
      <c r="R623" s="25"/>
      <c r="S623" s="25"/>
      <c r="T623" s="11" t="s">
        <v>2323</v>
      </c>
      <c r="AA623" s="20">
        <v>16.0</v>
      </c>
      <c r="AB623" s="20">
        <v>16.0</v>
      </c>
    </row>
    <row r="624">
      <c r="A624" s="7">
        <v>863.0</v>
      </c>
      <c r="B624" s="11" t="s">
        <v>2324</v>
      </c>
      <c r="C624" s="11" t="s">
        <v>2325</v>
      </c>
      <c r="D624" s="11" t="s">
        <v>2326</v>
      </c>
      <c r="E624" s="7">
        <v>2006.0</v>
      </c>
      <c r="F624" s="11" t="s">
        <v>2327</v>
      </c>
      <c r="G624" s="12" t="s">
        <v>39</v>
      </c>
      <c r="H624" s="20">
        <v>14.0</v>
      </c>
      <c r="I624" s="14" t="s">
        <v>40</v>
      </c>
      <c r="J624" s="20">
        <v>0.0</v>
      </c>
      <c r="K624" s="16" t="str">
        <f t="shared" si="1"/>
        <v>One sex</v>
      </c>
      <c r="L624" s="16" t="s">
        <v>40</v>
      </c>
      <c r="M624" s="16" t="s">
        <v>40</v>
      </c>
      <c r="N624" s="16" t="s">
        <v>40</v>
      </c>
      <c r="O624" s="25"/>
      <c r="P624" s="25"/>
      <c r="Q624" s="25"/>
      <c r="R624" s="25"/>
      <c r="S624" s="25"/>
      <c r="T624" s="11" t="s">
        <v>2328</v>
      </c>
      <c r="AA624" s="20">
        <v>14.0</v>
      </c>
      <c r="AB624" s="20">
        <v>0.0</v>
      </c>
    </row>
    <row r="625">
      <c r="A625" s="7">
        <v>864.0</v>
      </c>
      <c r="B625" s="11" t="s">
        <v>2329</v>
      </c>
      <c r="C625" s="11" t="s">
        <v>2330</v>
      </c>
      <c r="D625" s="11" t="s">
        <v>2331</v>
      </c>
      <c r="E625" s="7">
        <v>2006.0</v>
      </c>
      <c r="F625" s="11" t="s">
        <v>2332</v>
      </c>
      <c r="G625" s="12" t="s">
        <v>39</v>
      </c>
      <c r="H625" s="20">
        <v>24.0</v>
      </c>
      <c r="I625" s="14" t="s">
        <v>40</v>
      </c>
      <c r="J625" s="20">
        <v>0.0</v>
      </c>
      <c r="K625" s="16" t="str">
        <f t="shared" si="1"/>
        <v>One sex</v>
      </c>
      <c r="L625" s="16" t="s">
        <v>40</v>
      </c>
      <c r="M625" s="16" t="s">
        <v>40</v>
      </c>
      <c r="N625" s="16" t="s">
        <v>40</v>
      </c>
      <c r="O625" s="25"/>
      <c r="P625" s="25"/>
      <c r="Q625" s="25"/>
      <c r="R625" s="25"/>
      <c r="S625" s="25"/>
      <c r="T625" s="25"/>
      <c r="AA625" s="20">
        <v>24.0</v>
      </c>
      <c r="AB625" s="20">
        <v>0.0</v>
      </c>
    </row>
    <row r="626">
      <c r="A626" s="7">
        <v>865.0</v>
      </c>
      <c r="B626" s="11" t="s">
        <v>2333</v>
      </c>
      <c r="C626" s="11" t="s">
        <v>2334</v>
      </c>
      <c r="D626" s="11" t="s">
        <v>2335</v>
      </c>
      <c r="E626" s="7">
        <v>2006.0</v>
      </c>
      <c r="F626" s="11" t="s">
        <v>47</v>
      </c>
      <c r="G626" s="12" t="s">
        <v>39</v>
      </c>
      <c r="H626" s="13"/>
      <c r="I626" s="14" t="s">
        <v>40</v>
      </c>
      <c r="J626" s="20">
        <v>0.0</v>
      </c>
      <c r="K626" s="16" t="str">
        <f t="shared" si="1"/>
        <v>One sex</v>
      </c>
      <c r="L626" s="16" t="s">
        <v>40</v>
      </c>
      <c r="M626" s="16" t="s">
        <v>40</v>
      </c>
      <c r="N626" s="16" t="s">
        <v>40</v>
      </c>
      <c r="O626" s="25"/>
      <c r="P626" s="25"/>
      <c r="Q626" s="25"/>
      <c r="R626" s="25"/>
      <c r="S626" s="25"/>
      <c r="T626" s="25"/>
      <c r="AA626" s="13"/>
      <c r="AB626" s="20">
        <v>0.0</v>
      </c>
    </row>
    <row r="627">
      <c r="A627" s="7">
        <v>866.0</v>
      </c>
      <c r="B627" s="11" t="s">
        <v>2336</v>
      </c>
      <c r="C627" s="11" t="s">
        <v>2337</v>
      </c>
      <c r="D627" s="11" t="s">
        <v>2338</v>
      </c>
      <c r="E627" s="7">
        <v>2006.0</v>
      </c>
      <c r="F627" s="11" t="s">
        <v>47</v>
      </c>
      <c r="G627" s="12" t="s">
        <v>39</v>
      </c>
      <c r="H627" s="20">
        <v>20.0</v>
      </c>
      <c r="I627" s="14" t="s">
        <v>40</v>
      </c>
      <c r="J627" s="20">
        <v>0.0</v>
      </c>
      <c r="K627" s="16" t="str">
        <f t="shared" si="1"/>
        <v>One sex</v>
      </c>
      <c r="L627" s="16" t="s">
        <v>40</v>
      </c>
      <c r="M627" s="16" t="s">
        <v>40</v>
      </c>
      <c r="N627" s="16" t="s">
        <v>40</v>
      </c>
      <c r="O627" s="25"/>
      <c r="P627" s="25"/>
      <c r="Q627" s="25"/>
      <c r="R627" s="25"/>
      <c r="S627" s="25"/>
      <c r="T627" s="11" t="s">
        <v>303</v>
      </c>
      <c r="AA627" s="20">
        <v>20.0</v>
      </c>
      <c r="AB627" s="20">
        <v>0.0</v>
      </c>
    </row>
    <row r="628">
      <c r="A628" s="7">
        <v>867.0</v>
      </c>
      <c r="B628" s="11" t="s">
        <v>2339</v>
      </c>
      <c r="C628" s="11" t="s">
        <v>2340</v>
      </c>
      <c r="D628" s="11" t="s">
        <v>2341</v>
      </c>
      <c r="E628" s="7">
        <v>2006.0</v>
      </c>
      <c r="F628" s="11" t="s">
        <v>2342</v>
      </c>
      <c r="G628" s="12" t="s">
        <v>40</v>
      </c>
      <c r="H628" s="20">
        <v>0.0</v>
      </c>
      <c r="I628" s="14" t="s">
        <v>39</v>
      </c>
      <c r="J628" s="20">
        <v>18.0</v>
      </c>
      <c r="K628" s="16" t="str">
        <f t="shared" si="1"/>
        <v>One sex</v>
      </c>
      <c r="L628" s="16" t="s">
        <v>40</v>
      </c>
      <c r="M628" s="16" t="s">
        <v>40</v>
      </c>
      <c r="N628" s="16" t="s">
        <v>40</v>
      </c>
      <c r="O628" s="25"/>
      <c r="P628" s="25"/>
      <c r="Q628" s="25"/>
      <c r="R628" s="25"/>
      <c r="S628" s="25"/>
      <c r="T628" s="25"/>
      <c r="AA628" s="20">
        <v>0.0</v>
      </c>
      <c r="AB628" s="20">
        <v>18.0</v>
      </c>
    </row>
    <row r="629">
      <c r="A629" s="7">
        <v>868.0</v>
      </c>
      <c r="B629" s="11" t="s">
        <v>2343</v>
      </c>
      <c r="C629" s="11" t="s">
        <v>2344</v>
      </c>
      <c r="D629" s="11" t="s">
        <v>2345</v>
      </c>
      <c r="E629" s="7">
        <v>2006.0</v>
      </c>
      <c r="F629" s="11" t="s">
        <v>2346</v>
      </c>
      <c r="G629" s="12" t="s">
        <v>40</v>
      </c>
      <c r="H629" s="13"/>
      <c r="I629" s="14" t="s">
        <v>39</v>
      </c>
      <c r="J629" s="13"/>
      <c r="K629" s="16" t="str">
        <f t="shared" si="1"/>
        <v>One sex</v>
      </c>
      <c r="L629" s="16" t="s">
        <v>40</v>
      </c>
      <c r="M629" s="16" t="s">
        <v>40</v>
      </c>
      <c r="N629" s="16" t="s">
        <v>40</v>
      </c>
      <c r="O629" s="25"/>
      <c r="P629" s="25"/>
      <c r="Q629" s="25"/>
      <c r="R629" s="25"/>
      <c r="S629" s="25"/>
      <c r="T629" s="25"/>
      <c r="AA629" s="13"/>
      <c r="AB629" s="13"/>
    </row>
    <row r="630">
      <c r="A630" s="7">
        <v>870.0</v>
      </c>
      <c r="B630" s="11" t="s">
        <v>2347</v>
      </c>
      <c r="C630" s="11" t="s">
        <v>2348</v>
      </c>
      <c r="D630" s="11" t="s">
        <v>2349</v>
      </c>
      <c r="E630" s="7">
        <v>2006.0</v>
      </c>
      <c r="F630" s="11" t="s">
        <v>2121</v>
      </c>
      <c r="G630" s="12" t="s">
        <v>39</v>
      </c>
      <c r="H630" s="20" t="s">
        <v>74</v>
      </c>
      <c r="I630" s="14" t="s">
        <v>40</v>
      </c>
      <c r="J630" s="20">
        <v>0.0</v>
      </c>
      <c r="K630" s="16" t="str">
        <f t="shared" si="1"/>
        <v>One sex</v>
      </c>
      <c r="L630" s="16" t="s">
        <v>40</v>
      </c>
      <c r="M630" s="16" t="s">
        <v>40</v>
      </c>
      <c r="N630" s="16" t="s">
        <v>40</v>
      </c>
      <c r="O630" s="25"/>
      <c r="P630" s="25"/>
      <c r="Q630" s="25"/>
      <c r="R630" s="25"/>
      <c r="S630" s="25"/>
      <c r="T630" s="11" t="s">
        <v>2350</v>
      </c>
      <c r="AA630" s="20" t="s">
        <v>74</v>
      </c>
      <c r="AB630" s="20">
        <v>0.0</v>
      </c>
    </row>
    <row r="631">
      <c r="A631" s="7">
        <v>873.0</v>
      </c>
      <c r="B631" s="11" t="s">
        <v>2351</v>
      </c>
      <c r="C631" s="11" t="s">
        <v>2352</v>
      </c>
      <c r="D631" s="11" t="s">
        <v>2353</v>
      </c>
      <c r="E631" s="7">
        <v>2006.0</v>
      </c>
      <c r="F631" s="11" t="s">
        <v>2001</v>
      </c>
      <c r="G631" s="12" t="s">
        <v>40</v>
      </c>
      <c r="H631" s="20">
        <v>0.0</v>
      </c>
      <c r="I631" s="14" t="s">
        <v>39</v>
      </c>
      <c r="J631" s="20">
        <v>8.0</v>
      </c>
      <c r="K631" s="16" t="str">
        <f t="shared" si="1"/>
        <v>One sex</v>
      </c>
      <c r="L631" s="16" t="s">
        <v>40</v>
      </c>
      <c r="M631" s="16" t="s">
        <v>40</v>
      </c>
      <c r="N631" s="16" t="s">
        <v>40</v>
      </c>
      <c r="O631" s="25"/>
      <c r="P631" s="25"/>
      <c r="Q631" s="25"/>
      <c r="R631" s="25"/>
      <c r="S631" s="25"/>
      <c r="T631" s="11" t="s">
        <v>908</v>
      </c>
      <c r="AA631" s="20">
        <v>0.0</v>
      </c>
      <c r="AB631" s="20">
        <v>8.0</v>
      </c>
    </row>
    <row r="632">
      <c r="A632" s="7">
        <v>876.0</v>
      </c>
      <c r="B632" s="11" t="s">
        <v>2354</v>
      </c>
      <c r="C632" s="11" t="s">
        <v>2355</v>
      </c>
      <c r="D632" s="11" t="s">
        <v>2356</v>
      </c>
      <c r="E632" s="7">
        <v>2006.0</v>
      </c>
      <c r="F632" s="11" t="s">
        <v>47</v>
      </c>
      <c r="G632" s="12" t="s">
        <v>39</v>
      </c>
      <c r="H632" s="20">
        <v>18.0</v>
      </c>
      <c r="I632" s="14" t="s">
        <v>40</v>
      </c>
      <c r="J632" s="20">
        <v>0.0</v>
      </c>
      <c r="K632" s="16" t="str">
        <f t="shared" si="1"/>
        <v>One sex</v>
      </c>
      <c r="L632" s="16" t="s">
        <v>40</v>
      </c>
      <c r="M632" s="16" t="s">
        <v>40</v>
      </c>
      <c r="N632" s="16" t="s">
        <v>40</v>
      </c>
      <c r="O632" s="25"/>
      <c r="P632" s="25"/>
      <c r="Q632" s="25"/>
      <c r="R632" s="25"/>
      <c r="S632" s="25"/>
      <c r="T632" s="11" t="s">
        <v>2266</v>
      </c>
      <c r="AA632" s="20">
        <v>18.0</v>
      </c>
      <c r="AB632" s="20">
        <v>0.0</v>
      </c>
    </row>
    <row r="633">
      <c r="A633" s="7">
        <v>877.0</v>
      </c>
      <c r="B633" s="11" t="s">
        <v>2357</v>
      </c>
      <c r="C633" s="11" t="s">
        <v>2358</v>
      </c>
      <c r="D633" s="11" t="s">
        <v>2359</v>
      </c>
      <c r="E633" s="7">
        <v>2006.0</v>
      </c>
      <c r="F633" s="11" t="s">
        <v>2360</v>
      </c>
      <c r="G633" s="12" t="s">
        <v>40</v>
      </c>
      <c r="H633" s="13"/>
      <c r="I633" s="14" t="s">
        <v>39</v>
      </c>
      <c r="J633" s="13"/>
      <c r="K633" s="16" t="str">
        <f t="shared" si="1"/>
        <v>One sex</v>
      </c>
      <c r="L633" s="16" t="s">
        <v>40</v>
      </c>
      <c r="M633" s="16" t="s">
        <v>40</v>
      </c>
      <c r="N633" s="16" t="s">
        <v>40</v>
      </c>
      <c r="O633" s="25"/>
      <c r="P633" s="25"/>
      <c r="Q633" s="25"/>
      <c r="R633" s="25"/>
      <c r="S633" s="25"/>
      <c r="T633" s="25"/>
      <c r="AA633" s="13"/>
      <c r="AB633" s="13"/>
    </row>
    <row r="634">
      <c r="A634" s="7">
        <v>878.0</v>
      </c>
      <c r="B634" s="11" t="s">
        <v>2361</v>
      </c>
      <c r="C634" s="11" t="s">
        <v>2362</v>
      </c>
      <c r="D634" s="11" t="s">
        <v>2363</v>
      </c>
      <c r="E634" s="7">
        <v>2006.0</v>
      </c>
      <c r="F634" s="11" t="s">
        <v>84</v>
      </c>
      <c r="G634" s="12" t="s">
        <v>40</v>
      </c>
      <c r="H634" s="20">
        <v>0.0</v>
      </c>
      <c r="I634" s="14" t="s">
        <v>39</v>
      </c>
      <c r="J634" s="20">
        <v>12.0</v>
      </c>
      <c r="K634" s="16" t="str">
        <f t="shared" si="1"/>
        <v>One sex</v>
      </c>
      <c r="L634" s="16" t="s">
        <v>40</v>
      </c>
      <c r="M634" s="16" t="s">
        <v>40</v>
      </c>
      <c r="N634" s="16" t="s">
        <v>40</v>
      </c>
      <c r="O634" s="25"/>
      <c r="P634" s="25"/>
      <c r="Q634" s="25"/>
      <c r="R634" s="25"/>
      <c r="S634" s="25"/>
      <c r="T634" s="25"/>
      <c r="AA634" s="20">
        <v>0.0</v>
      </c>
      <c r="AB634" s="20">
        <v>12.0</v>
      </c>
    </row>
    <row r="635">
      <c r="A635" s="7">
        <v>879.0</v>
      </c>
      <c r="B635" s="11" t="s">
        <v>2364</v>
      </c>
      <c r="C635" s="11" t="s">
        <v>2365</v>
      </c>
      <c r="D635" s="11" t="s">
        <v>2366</v>
      </c>
      <c r="E635" s="7">
        <v>2006.0</v>
      </c>
      <c r="F635" s="11" t="s">
        <v>1569</v>
      </c>
      <c r="G635" s="12" t="s">
        <v>40</v>
      </c>
      <c r="H635" s="13"/>
      <c r="I635" s="14" t="s">
        <v>40</v>
      </c>
      <c r="J635" s="13"/>
      <c r="K635" s="16" t="str">
        <f t="shared" si="1"/>
        <v>XXXXXXX</v>
      </c>
      <c r="L635" s="16" t="s">
        <v>40</v>
      </c>
      <c r="M635" s="16" t="s">
        <v>39</v>
      </c>
      <c r="N635" s="16" t="s">
        <v>40</v>
      </c>
      <c r="O635" s="11"/>
      <c r="P635" s="25"/>
      <c r="Q635" s="25"/>
      <c r="R635" s="25"/>
      <c r="S635" s="25"/>
      <c r="T635" s="11" t="s">
        <v>344</v>
      </c>
      <c r="AA635" s="13"/>
      <c r="AB635" s="13"/>
    </row>
    <row r="636">
      <c r="A636" s="7">
        <v>881.0</v>
      </c>
      <c r="B636" s="11" t="s">
        <v>2367</v>
      </c>
      <c r="C636" s="11" t="s">
        <v>2368</v>
      </c>
      <c r="D636" s="11" t="s">
        <v>2369</v>
      </c>
      <c r="E636" s="7">
        <v>2006.0</v>
      </c>
      <c r="F636" s="11" t="s">
        <v>944</v>
      </c>
      <c r="G636" s="12" t="s">
        <v>39</v>
      </c>
      <c r="H636" s="20">
        <v>31.0</v>
      </c>
      <c r="I636" s="14" t="s">
        <v>40</v>
      </c>
      <c r="J636" s="20">
        <v>0.0</v>
      </c>
      <c r="K636" s="16" t="str">
        <f t="shared" si="1"/>
        <v>One sex</v>
      </c>
      <c r="L636" s="16" t="s">
        <v>40</v>
      </c>
      <c r="M636" s="16" t="s">
        <v>40</v>
      </c>
      <c r="N636" s="16" t="s">
        <v>40</v>
      </c>
      <c r="O636" s="25"/>
      <c r="P636" s="25"/>
      <c r="Q636" s="25"/>
      <c r="R636" s="25"/>
      <c r="S636" s="25"/>
      <c r="T636" s="11" t="s">
        <v>2370</v>
      </c>
      <c r="AA636" s="20">
        <v>31.0</v>
      </c>
      <c r="AB636" s="20">
        <v>0.0</v>
      </c>
    </row>
    <row r="637">
      <c r="A637" s="7">
        <v>883.0</v>
      </c>
      <c r="B637" s="11" t="s">
        <v>2371</v>
      </c>
      <c r="C637" s="11" t="s">
        <v>2372</v>
      </c>
      <c r="D637" s="11" t="s">
        <v>2373</v>
      </c>
      <c r="E637" s="7">
        <v>2006.0</v>
      </c>
      <c r="F637" s="11" t="s">
        <v>424</v>
      </c>
      <c r="G637" s="12" t="s">
        <v>39</v>
      </c>
      <c r="H637" s="31">
        <v>4.0</v>
      </c>
      <c r="I637" s="14" t="s">
        <v>40</v>
      </c>
      <c r="J637" s="20">
        <v>0.0</v>
      </c>
      <c r="K637" s="16" t="str">
        <f t="shared" si="1"/>
        <v>One sex</v>
      </c>
      <c r="L637" s="16" t="s">
        <v>40</v>
      </c>
      <c r="M637" s="16" t="s">
        <v>40</v>
      </c>
      <c r="N637" s="16" t="s">
        <v>40</v>
      </c>
      <c r="O637" s="25"/>
      <c r="P637" s="25"/>
      <c r="Q637" s="25"/>
      <c r="R637" s="25"/>
      <c r="S637" s="25"/>
      <c r="T637" s="25"/>
      <c r="AA637" s="31">
        <v>4.0</v>
      </c>
      <c r="AB637" s="20">
        <v>0.0</v>
      </c>
    </row>
    <row r="638">
      <c r="A638" s="7">
        <v>885.0</v>
      </c>
      <c r="B638" s="11" t="s">
        <v>2374</v>
      </c>
      <c r="C638" s="11" t="s">
        <v>2375</v>
      </c>
      <c r="D638" s="11" t="s">
        <v>2376</v>
      </c>
      <c r="E638" s="7">
        <v>2006.0</v>
      </c>
      <c r="F638" s="11" t="s">
        <v>2377</v>
      </c>
      <c r="G638" s="12" t="s">
        <v>39</v>
      </c>
      <c r="H638" s="31">
        <v>1400.0</v>
      </c>
      <c r="I638" s="14" t="s">
        <v>40</v>
      </c>
      <c r="J638" s="20">
        <v>0.0</v>
      </c>
      <c r="K638" s="16" t="str">
        <f t="shared" si="1"/>
        <v>One sex</v>
      </c>
      <c r="L638" s="16" t="s">
        <v>40</v>
      </c>
      <c r="M638" s="16" t="s">
        <v>40</v>
      </c>
      <c r="N638" s="16" t="s">
        <v>40</v>
      </c>
      <c r="O638" s="25"/>
      <c r="P638" s="25"/>
      <c r="Q638" s="25"/>
      <c r="R638" s="25"/>
      <c r="S638" s="25"/>
      <c r="T638" s="25"/>
      <c r="AA638" s="31">
        <v>1400.0</v>
      </c>
      <c r="AB638" s="20">
        <v>0.0</v>
      </c>
    </row>
    <row r="639">
      <c r="A639" s="7">
        <v>887.0</v>
      </c>
      <c r="B639" s="11" t="s">
        <v>2378</v>
      </c>
      <c r="C639" s="11" t="s">
        <v>2379</v>
      </c>
      <c r="D639" s="11" t="s">
        <v>2380</v>
      </c>
      <c r="E639" s="7">
        <v>2006.0</v>
      </c>
      <c r="F639" s="11" t="s">
        <v>1569</v>
      </c>
      <c r="G639" s="12" t="s">
        <v>39</v>
      </c>
      <c r="H639" s="20">
        <v>31.0</v>
      </c>
      <c r="I639" s="14" t="s">
        <v>40</v>
      </c>
      <c r="J639" s="20">
        <v>0.0</v>
      </c>
      <c r="K639" s="16" t="str">
        <f t="shared" si="1"/>
        <v>One sex</v>
      </c>
      <c r="L639" s="16" t="s">
        <v>40</v>
      </c>
      <c r="M639" s="16" t="s">
        <v>40</v>
      </c>
      <c r="N639" s="16" t="s">
        <v>40</v>
      </c>
      <c r="O639" s="25"/>
      <c r="P639" s="25"/>
      <c r="Q639" s="25"/>
      <c r="R639" s="25"/>
      <c r="S639" s="25"/>
      <c r="T639" s="11" t="s">
        <v>2381</v>
      </c>
      <c r="AA639" s="20">
        <v>31.0</v>
      </c>
      <c r="AB639" s="20">
        <v>0.0</v>
      </c>
    </row>
    <row r="640">
      <c r="A640" s="7">
        <v>888.0</v>
      </c>
      <c r="B640" s="11" t="s">
        <v>2382</v>
      </c>
      <c r="C640" s="11" t="s">
        <v>2383</v>
      </c>
      <c r="D640" s="11" t="s">
        <v>2384</v>
      </c>
      <c r="E640" s="7">
        <v>2006.0</v>
      </c>
      <c r="F640" s="11" t="s">
        <v>2385</v>
      </c>
      <c r="G640" s="12" t="s">
        <v>40</v>
      </c>
      <c r="H640" s="13"/>
      <c r="I640" s="14" t="s">
        <v>40</v>
      </c>
      <c r="J640" s="13"/>
      <c r="K640" s="16" t="str">
        <f t="shared" si="1"/>
        <v>One sex</v>
      </c>
      <c r="L640" s="16" t="s">
        <v>40</v>
      </c>
      <c r="M640" s="16" t="s">
        <v>40</v>
      </c>
      <c r="N640" s="16" t="s">
        <v>39</v>
      </c>
      <c r="O640" s="25"/>
      <c r="P640" s="25"/>
      <c r="Q640" s="25"/>
      <c r="R640" s="25"/>
      <c r="S640" s="25"/>
      <c r="T640" s="11" t="s">
        <v>2386</v>
      </c>
      <c r="AA640" s="13"/>
      <c r="AB640" s="13"/>
      <c r="AC640" s="31">
        <v>14.0</v>
      </c>
    </row>
    <row r="641">
      <c r="A641" s="7">
        <v>889.0</v>
      </c>
      <c r="B641" s="11" t="s">
        <v>2387</v>
      </c>
      <c r="C641" s="11" t="s">
        <v>2388</v>
      </c>
      <c r="D641" s="11" t="s">
        <v>2389</v>
      </c>
      <c r="E641" s="7">
        <v>2006.0</v>
      </c>
      <c r="F641" s="11" t="s">
        <v>424</v>
      </c>
      <c r="G641" s="12" t="s">
        <v>39</v>
      </c>
      <c r="H641" s="20">
        <v>80.0</v>
      </c>
      <c r="I641" s="14" t="s">
        <v>40</v>
      </c>
      <c r="J641" s="20">
        <v>0.0</v>
      </c>
      <c r="K641" s="16" t="str">
        <f t="shared" si="1"/>
        <v>One sex</v>
      </c>
      <c r="L641" s="16" t="s">
        <v>40</v>
      </c>
      <c r="M641" s="16" t="s">
        <v>40</v>
      </c>
      <c r="N641" s="16" t="s">
        <v>40</v>
      </c>
      <c r="O641" s="25"/>
      <c r="P641" s="25"/>
      <c r="Q641" s="25"/>
      <c r="R641" s="25"/>
      <c r="S641" s="25"/>
      <c r="T641" s="25"/>
      <c r="AA641" s="20">
        <v>80.0</v>
      </c>
      <c r="AB641" s="20">
        <v>0.0</v>
      </c>
    </row>
    <row r="642">
      <c r="A642" s="7">
        <v>890.0</v>
      </c>
      <c r="B642" s="11" t="s">
        <v>2390</v>
      </c>
      <c r="C642" s="11" t="s">
        <v>2391</v>
      </c>
      <c r="D642" s="11" t="s">
        <v>2392</v>
      </c>
      <c r="E642" s="7">
        <v>2006.0</v>
      </c>
      <c r="F642" s="11" t="s">
        <v>2393</v>
      </c>
      <c r="G642" s="12" t="s">
        <v>40</v>
      </c>
      <c r="H642" s="20">
        <v>0.0</v>
      </c>
      <c r="I642" s="14" t="s">
        <v>39</v>
      </c>
      <c r="J642" s="13"/>
      <c r="K642" s="16" t="str">
        <f t="shared" si="1"/>
        <v>One sex</v>
      </c>
      <c r="L642" s="16" t="s">
        <v>40</v>
      </c>
      <c r="M642" s="16" t="s">
        <v>40</v>
      </c>
      <c r="N642" s="16" t="s">
        <v>40</v>
      </c>
      <c r="O642" s="25"/>
      <c r="P642" s="25"/>
      <c r="Q642" s="25"/>
      <c r="R642" s="25"/>
      <c r="S642" s="25"/>
      <c r="T642" s="25"/>
      <c r="AA642" s="20">
        <v>0.0</v>
      </c>
      <c r="AB642" s="13"/>
    </row>
    <row r="643">
      <c r="A643" s="7">
        <v>891.0</v>
      </c>
      <c r="B643" s="11" t="s">
        <v>2394</v>
      </c>
      <c r="C643" s="11" t="s">
        <v>2395</v>
      </c>
      <c r="D643" s="11" t="s">
        <v>2396</v>
      </c>
      <c r="E643" s="7">
        <v>2006.0</v>
      </c>
      <c r="F643" s="11" t="s">
        <v>84</v>
      </c>
      <c r="G643" s="12" t="s">
        <v>39</v>
      </c>
      <c r="H643" s="20">
        <v>126.0</v>
      </c>
      <c r="I643" s="14" t="s">
        <v>40</v>
      </c>
      <c r="J643" s="20">
        <v>0.0</v>
      </c>
      <c r="K643" s="16" t="str">
        <f t="shared" si="1"/>
        <v>One sex</v>
      </c>
      <c r="L643" s="16" t="s">
        <v>40</v>
      </c>
      <c r="M643" s="16" t="s">
        <v>40</v>
      </c>
      <c r="N643" s="16" t="s">
        <v>40</v>
      </c>
      <c r="O643" s="25"/>
      <c r="P643" s="25"/>
      <c r="Q643" s="25"/>
      <c r="R643" s="25"/>
      <c r="S643" s="25"/>
      <c r="T643" s="25"/>
      <c r="AA643" s="20">
        <v>126.0</v>
      </c>
      <c r="AB643" s="20">
        <v>0.0</v>
      </c>
    </row>
    <row r="644">
      <c r="A644" s="7">
        <v>892.0</v>
      </c>
      <c r="B644" s="11" t="s">
        <v>2397</v>
      </c>
      <c r="C644" s="11" t="s">
        <v>2398</v>
      </c>
      <c r="D644" s="11" t="s">
        <v>2399</v>
      </c>
      <c r="E644" s="7">
        <v>2006.0</v>
      </c>
      <c r="F644" s="11" t="s">
        <v>1758</v>
      </c>
      <c r="G644" s="12" t="s">
        <v>39</v>
      </c>
      <c r="H644" s="13"/>
      <c r="I644" s="14" t="s">
        <v>40</v>
      </c>
      <c r="J644" s="20">
        <v>0.0</v>
      </c>
      <c r="K644" s="16" t="str">
        <f t="shared" si="1"/>
        <v>One sex</v>
      </c>
      <c r="L644" s="16" t="s">
        <v>40</v>
      </c>
      <c r="M644" s="16" t="s">
        <v>40</v>
      </c>
      <c r="N644" s="16" t="s">
        <v>40</v>
      </c>
      <c r="O644" s="25"/>
      <c r="P644" s="25"/>
      <c r="Q644" s="25"/>
      <c r="R644" s="25"/>
      <c r="S644" s="25"/>
      <c r="T644" s="25"/>
      <c r="AA644" s="13"/>
      <c r="AB644" s="20">
        <v>0.0</v>
      </c>
    </row>
    <row r="645">
      <c r="A645" s="7">
        <v>893.0</v>
      </c>
      <c r="B645" s="11" t="s">
        <v>2400</v>
      </c>
      <c r="C645" s="11" t="s">
        <v>2401</v>
      </c>
      <c r="D645" s="11" t="s">
        <v>2402</v>
      </c>
      <c r="E645" s="7">
        <v>2006.0</v>
      </c>
      <c r="F645" s="11" t="s">
        <v>590</v>
      </c>
      <c r="G645" s="12" t="s">
        <v>40</v>
      </c>
      <c r="H645" s="20">
        <v>0.0</v>
      </c>
      <c r="I645" s="14" t="s">
        <v>39</v>
      </c>
      <c r="J645" s="20">
        <v>20.0</v>
      </c>
      <c r="K645" s="16" t="str">
        <f t="shared" si="1"/>
        <v>One sex</v>
      </c>
      <c r="L645" s="16" t="s">
        <v>40</v>
      </c>
      <c r="M645" s="16" t="s">
        <v>40</v>
      </c>
      <c r="N645" s="16" t="s">
        <v>40</v>
      </c>
      <c r="O645" s="25"/>
      <c r="P645" s="25"/>
      <c r="Q645" s="25"/>
      <c r="R645" s="25"/>
      <c r="S645" s="25"/>
      <c r="T645" s="11" t="s">
        <v>2403</v>
      </c>
      <c r="AA645" s="20">
        <v>0.0</v>
      </c>
      <c r="AB645" s="20">
        <v>20.0</v>
      </c>
    </row>
    <row r="646">
      <c r="A646" s="7">
        <v>895.0</v>
      </c>
      <c r="B646" s="11" t="s">
        <v>2404</v>
      </c>
      <c r="C646" s="11" t="s">
        <v>2405</v>
      </c>
      <c r="D646" s="11" t="s">
        <v>2406</v>
      </c>
      <c r="E646" s="7">
        <v>2006.0</v>
      </c>
      <c r="F646" s="11" t="s">
        <v>84</v>
      </c>
      <c r="G646" s="12" t="s">
        <v>39</v>
      </c>
      <c r="H646" s="20">
        <v>10.0</v>
      </c>
      <c r="I646" s="14" t="s">
        <v>40</v>
      </c>
      <c r="J646" s="20">
        <v>0.0</v>
      </c>
      <c r="K646" s="16" t="str">
        <f t="shared" si="1"/>
        <v>One sex</v>
      </c>
      <c r="L646" s="16" t="s">
        <v>40</v>
      </c>
      <c r="M646" s="16" t="s">
        <v>40</v>
      </c>
      <c r="N646" s="16" t="s">
        <v>40</v>
      </c>
      <c r="O646" s="25"/>
      <c r="P646" s="25"/>
      <c r="Q646" s="25"/>
      <c r="R646" s="25"/>
      <c r="S646" s="25"/>
      <c r="T646" s="25"/>
      <c r="AA646" s="20">
        <v>10.0</v>
      </c>
      <c r="AB646" s="20">
        <v>0.0</v>
      </c>
    </row>
    <row r="647">
      <c r="A647" s="7">
        <v>898.0</v>
      </c>
      <c r="B647" s="11" t="s">
        <v>2407</v>
      </c>
      <c r="C647" s="11" t="s">
        <v>2408</v>
      </c>
      <c r="D647" s="11" t="s">
        <v>2409</v>
      </c>
      <c r="E647" s="7">
        <v>2005.0</v>
      </c>
      <c r="F647" s="11" t="s">
        <v>2031</v>
      </c>
      <c r="G647" s="12" t="s">
        <v>40</v>
      </c>
      <c r="H647" s="13"/>
      <c r="I647" s="14" t="s">
        <v>40</v>
      </c>
      <c r="J647" s="13"/>
      <c r="K647" s="16" t="str">
        <f t="shared" si="1"/>
        <v>One sex</v>
      </c>
      <c r="L647" s="16" t="s">
        <v>40</v>
      </c>
      <c r="M647" s="16" t="s">
        <v>40</v>
      </c>
      <c r="N647" s="16" t="s">
        <v>39</v>
      </c>
      <c r="O647" s="25"/>
      <c r="P647" s="25"/>
      <c r="Q647" s="25"/>
      <c r="R647" s="25"/>
      <c r="S647" s="25"/>
      <c r="T647" s="11" t="s">
        <v>2032</v>
      </c>
      <c r="AA647" s="13"/>
      <c r="AB647" s="13"/>
    </row>
    <row r="648">
      <c r="A648" s="7">
        <v>899.0</v>
      </c>
      <c r="B648" s="11" t="s">
        <v>2410</v>
      </c>
      <c r="C648" s="11" t="s">
        <v>2411</v>
      </c>
      <c r="D648" s="11" t="s">
        <v>2412</v>
      </c>
      <c r="E648" s="7">
        <v>2005.0</v>
      </c>
      <c r="F648" s="11" t="s">
        <v>1569</v>
      </c>
      <c r="G648" s="12" t="s">
        <v>39</v>
      </c>
      <c r="H648" s="20">
        <v>32.0</v>
      </c>
      <c r="I648" s="14" t="s">
        <v>40</v>
      </c>
      <c r="J648" s="20">
        <v>0.0</v>
      </c>
      <c r="K648" s="16" t="str">
        <f t="shared" si="1"/>
        <v>One sex</v>
      </c>
      <c r="L648" s="16" t="s">
        <v>40</v>
      </c>
      <c r="M648" s="16" t="s">
        <v>40</v>
      </c>
      <c r="N648" s="16" t="s">
        <v>40</v>
      </c>
      <c r="O648" s="25"/>
      <c r="P648" s="25"/>
      <c r="Q648" s="25"/>
      <c r="R648" s="25"/>
      <c r="S648" s="25"/>
      <c r="T648" s="11" t="s">
        <v>344</v>
      </c>
      <c r="AA648" s="20">
        <v>32.0</v>
      </c>
      <c r="AB648" s="20">
        <v>0.0</v>
      </c>
    </row>
    <row r="649">
      <c r="A649" s="7">
        <v>900.0</v>
      </c>
      <c r="B649" s="11" t="s">
        <v>2413</v>
      </c>
      <c r="C649" s="11" t="s">
        <v>2414</v>
      </c>
      <c r="D649" s="11" t="s">
        <v>2415</v>
      </c>
      <c r="E649" s="7">
        <v>2005.0</v>
      </c>
      <c r="F649" s="11" t="s">
        <v>944</v>
      </c>
      <c r="G649" s="12" t="s">
        <v>40</v>
      </c>
      <c r="H649" s="20">
        <v>40.0</v>
      </c>
      <c r="I649" s="14" t="s">
        <v>39</v>
      </c>
      <c r="J649" s="20">
        <v>0.0</v>
      </c>
      <c r="K649" s="16" t="str">
        <f t="shared" si="1"/>
        <v>One sex</v>
      </c>
      <c r="L649" s="16" t="s">
        <v>40</v>
      </c>
      <c r="M649" s="16" t="s">
        <v>40</v>
      </c>
      <c r="N649" s="16" t="s">
        <v>40</v>
      </c>
      <c r="O649" s="25"/>
      <c r="P649" s="25"/>
      <c r="Q649" s="25"/>
      <c r="R649" s="25"/>
      <c r="S649" s="25"/>
      <c r="T649" s="11" t="s">
        <v>869</v>
      </c>
      <c r="AA649" s="20">
        <v>40.0</v>
      </c>
      <c r="AB649" s="20">
        <v>0.0</v>
      </c>
    </row>
    <row r="650">
      <c r="A650" s="7">
        <v>901.0</v>
      </c>
      <c r="B650" s="11" t="s">
        <v>2416</v>
      </c>
      <c r="C650" s="11" t="s">
        <v>2417</v>
      </c>
      <c r="D650" s="11" t="s">
        <v>2418</v>
      </c>
      <c r="E650" s="7">
        <v>2005.0</v>
      </c>
      <c r="F650" s="11" t="s">
        <v>1569</v>
      </c>
      <c r="G650" s="12" t="s">
        <v>39</v>
      </c>
      <c r="H650" s="20">
        <v>32.0</v>
      </c>
      <c r="I650" s="14" t="s">
        <v>40</v>
      </c>
      <c r="J650" s="20">
        <v>0.0</v>
      </c>
      <c r="K650" s="16" t="str">
        <f t="shared" si="1"/>
        <v>One sex</v>
      </c>
      <c r="L650" s="16" t="s">
        <v>40</v>
      </c>
      <c r="M650" s="16" t="s">
        <v>40</v>
      </c>
      <c r="N650" s="16" t="s">
        <v>40</v>
      </c>
      <c r="O650" s="25"/>
      <c r="P650" s="25"/>
      <c r="Q650" s="25"/>
      <c r="R650" s="25"/>
      <c r="S650" s="25"/>
      <c r="T650" s="11" t="s">
        <v>344</v>
      </c>
      <c r="AA650" s="20">
        <v>32.0</v>
      </c>
      <c r="AB650" s="20">
        <v>0.0</v>
      </c>
    </row>
    <row r="651">
      <c r="A651" s="7">
        <v>902.0</v>
      </c>
      <c r="B651" s="11" t="s">
        <v>2419</v>
      </c>
      <c r="C651" s="11" t="s">
        <v>2420</v>
      </c>
      <c r="D651" s="11" t="s">
        <v>2421</v>
      </c>
      <c r="E651" s="7">
        <v>2005.0</v>
      </c>
      <c r="F651" s="11" t="s">
        <v>74</v>
      </c>
      <c r="G651" s="12" t="s">
        <v>39</v>
      </c>
      <c r="H651" s="20">
        <v>20.0</v>
      </c>
      <c r="I651" s="14" t="s">
        <v>40</v>
      </c>
      <c r="J651" s="20">
        <v>0.0</v>
      </c>
      <c r="K651" s="16" t="str">
        <f t="shared" si="1"/>
        <v>One sex</v>
      </c>
      <c r="L651" s="16" t="s">
        <v>40</v>
      </c>
      <c r="M651" s="16" t="s">
        <v>40</v>
      </c>
      <c r="N651" s="16" t="s">
        <v>40</v>
      </c>
      <c r="O651" s="25"/>
      <c r="P651" s="25"/>
      <c r="Q651" s="25"/>
      <c r="R651" s="25"/>
      <c r="S651" s="25"/>
      <c r="T651" s="25"/>
      <c r="AA651" s="20">
        <v>20.0</v>
      </c>
      <c r="AB651" s="20">
        <v>0.0</v>
      </c>
    </row>
    <row r="652">
      <c r="A652" s="7">
        <v>903.0</v>
      </c>
      <c r="B652" s="11" t="s">
        <v>2422</v>
      </c>
      <c r="C652" s="11" t="s">
        <v>2423</v>
      </c>
      <c r="D652" s="11" t="s">
        <v>2424</v>
      </c>
      <c r="E652" s="7">
        <v>2005.0</v>
      </c>
      <c r="F652" s="11" t="s">
        <v>773</v>
      </c>
      <c r="G652" s="12" t="s">
        <v>39</v>
      </c>
      <c r="H652" s="20">
        <v>50.0</v>
      </c>
      <c r="I652" s="14" t="s">
        <v>40</v>
      </c>
      <c r="J652" s="20">
        <v>0.0</v>
      </c>
      <c r="K652" s="16" t="str">
        <f t="shared" si="1"/>
        <v>One sex</v>
      </c>
      <c r="L652" s="16" t="s">
        <v>40</v>
      </c>
      <c r="M652" s="16" t="s">
        <v>40</v>
      </c>
      <c r="N652" s="16" t="s">
        <v>40</v>
      </c>
      <c r="O652" s="25"/>
      <c r="P652" s="25"/>
      <c r="Q652" s="25"/>
      <c r="R652" s="25"/>
      <c r="S652" s="25"/>
      <c r="T652" s="25"/>
      <c r="AA652" s="20">
        <v>50.0</v>
      </c>
      <c r="AB652" s="20">
        <v>0.0</v>
      </c>
    </row>
    <row r="653">
      <c r="A653" s="7">
        <v>904.0</v>
      </c>
      <c r="B653" s="11" t="s">
        <v>2425</v>
      </c>
      <c r="C653" s="11" t="s">
        <v>2426</v>
      </c>
      <c r="D653" s="11" t="s">
        <v>2427</v>
      </c>
      <c r="E653" s="7">
        <v>2005.0</v>
      </c>
      <c r="F653" s="11" t="s">
        <v>424</v>
      </c>
      <c r="G653" s="12" t="s">
        <v>39</v>
      </c>
      <c r="H653" s="20">
        <v>8.0</v>
      </c>
      <c r="I653" s="14" t="s">
        <v>40</v>
      </c>
      <c r="J653" s="20">
        <v>0.0</v>
      </c>
      <c r="K653" s="16" t="str">
        <f t="shared" si="1"/>
        <v>One sex</v>
      </c>
      <c r="L653" s="16" t="s">
        <v>40</v>
      </c>
      <c r="M653" s="16" t="s">
        <v>40</v>
      </c>
      <c r="N653" s="16" t="s">
        <v>40</v>
      </c>
      <c r="O653" s="25"/>
      <c r="P653" s="25"/>
      <c r="Q653" s="25"/>
      <c r="R653" s="25"/>
      <c r="S653" s="25"/>
      <c r="T653" s="25"/>
      <c r="AA653" s="20">
        <v>8.0</v>
      </c>
      <c r="AB653" s="20">
        <v>0.0</v>
      </c>
    </row>
    <row r="654">
      <c r="A654" s="7">
        <v>905.0</v>
      </c>
      <c r="B654" s="11" t="s">
        <v>2428</v>
      </c>
      <c r="C654" s="11" t="s">
        <v>2429</v>
      </c>
      <c r="D654" s="11" t="s">
        <v>2430</v>
      </c>
      <c r="E654" s="7">
        <v>2005.0</v>
      </c>
      <c r="F654" s="11" t="s">
        <v>2431</v>
      </c>
      <c r="G654" s="12" t="s">
        <v>39</v>
      </c>
      <c r="H654" s="13"/>
      <c r="I654" s="14" t="s">
        <v>40</v>
      </c>
      <c r="J654" s="20">
        <v>0.0</v>
      </c>
      <c r="K654" s="16" t="str">
        <f t="shared" si="1"/>
        <v>One sex</v>
      </c>
      <c r="L654" s="16" t="s">
        <v>40</v>
      </c>
      <c r="M654" s="16" t="s">
        <v>40</v>
      </c>
      <c r="N654" s="16" t="s">
        <v>40</v>
      </c>
      <c r="O654" s="25"/>
      <c r="P654" s="25"/>
      <c r="Q654" s="25"/>
      <c r="R654" s="25"/>
      <c r="S654" s="25"/>
      <c r="T654" s="25"/>
      <c r="AA654" s="13"/>
      <c r="AB654" s="20">
        <v>0.0</v>
      </c>
    </row>
    <row r="655">
      <c r="A655" s="7">
        <v>907.0</v>
      </c>
      <c r="B655" s="11" t="s">
        <v>2432</v>
      </c>
      <c r="C655" s="11" t="s">
        <v>2433</v>
      </c>
      <c r="D655" s="11" t="s">
        <v>2434</v>
      </c>
      <c r="E655" s="7">
        <v>2005.0</v>
      </c>
      <c r="F655" s="11" t="s">
        <v>1357</v>
      </c>
      <c r="G655" s="12" t="s">
        <v>40</v>
      </c>
      <c r="H655" s="20">
        <v>20.0</v>
      </c>
      <c r="I655" s="14" t="s">
        <v>39</v>
      </c>
      <c r="J655" s="20">
        <v>0.0</v>
      </c>
      <c r="K655" s="16" t="str">
        <f t="shared" si="1"/>
        <v>One sex</v>
      </c>
      <c r="L655" s="16" t="s">
        <v>40</v>
      </c>
      <c r="M655" s="16" t="s">
        <v>40</v>
      </c>
      <c r="N655" s="16" t="s">
        <v>40</v>
      </c>
      <c r="O655" s="25"/>
      <c r="P655" s="25"/>
      <c r="Q655" s="25"/>
      <c r="R655" s="25"/>
      <c r="S655" s="25"/>
      <c r="T655" s="11" t="s">
        <v>1939</v>
      </c>
      <c r="AA655" s="20">
        <v>20.0</v>
      </c>
      <c r="AB655" s="20">
        <v>0.0</v>
      </c>
    </row>
    <row r="656">
      <c r="A656" s="7">
        <v>909.0</v>
      </c>
      <c r="B656" s="11" t="s">
        <v>2435</v>
      </c>
      <c r="C656" s="11" t="s">
        <v>2436</v>
      </c>
      <c r="D656" s="11" t="s">
        <v>2437</v>
      </c>
      <c r="E656" s="7">
        <v>2005.0</v>
      </c>
      <c r="F656" s="11" t="s">
        <v>47</v>
      </c>
      <c r="G656" s="12" t="s">
        <v>40</v>
      </c>
      <c r="H656" s="20">
        <v>0.0</v>
      </c>
      <c r="I656" s="14" t="s">
        <v>39</v>
      </c>
      <c r="J656" s="20">
        <v>75.0</v>
      </c>
      <c r="K656" s="16" t="str">
        <f t="shared" si="1"/>
        <v>One sex</v>
      </c>
      <c r="L656" s="16" t="s">
        <v>40</v>
      </c>
      <c r="M656" s="16" t="s">
        <v>40</v>
      </c>
      <c r="N656" s="16" t="s">
        <v>40</v>
      </c>
      <c r="O656" s="25"/>
      <c r="P656" s="25"/>
      <c r="Q656" s="25"/>
      <c r="R656" s="25"/>
      <c r="S656" s="25"/>
      <c r="T656" s="11" t="s">
        <v>2438</v>
      </c>
      <c r="AA656" s="20">
        <v>0.0</v>
      </c>
      <c r="AB656" s="20">
        <v>75.0</v>
      </c>
    </row>
    <row r="657">
      <c r="A657" s="7">
        <v>910.0</v>
      </c>
      <c r="B657" s="11" t="s">
        <v>2439</v>
      </c>
      <c r="C657" s="11" t="s">
        <v>2440</v>
      </c>
      <c r="D657" s="11" t="s">
        <v>2441</v>
      </c>
      <c r="E657" s="7">
        <v>2005.0</v>
      </c>
      <c r="F657" s="11" t="s">
        <v>1569</v>
      </c>
      <c r="G657" s="12" t="s">
        <v>39</v>
      </c>
      <c r="H657" s="20">
        <v>32.0</v>
      </c>
      <c r="I657" s="14" t="s">
        <v>40</v>
      </c>
      <c r="J657" s="20">
        <v>0.0</v>
      </c>
      <c r="K657" s="16" t="str">
        <f t="shared" si="1"/>
        <v>One sex</v>
      </c>
      <c r="L657" s="16" t="s">
        <v>40</v>
      </c>
      <c r="M657" s="16" t="s">
        <v>40</v>
      </c>
      <c r="N657" s="16" t="s">
        <v>40</v>
      </c>
      <c r="O657" s="25"/>
      <c r="P657" s="25"/>
      <c r="Q657" s="25"/>
      <c r="R657" s="25"/>
      <c r="S657" s="25"/>
      <c r="T657" s="11" t="s">
        <v>2442</v>
      </c>
      <c r="AA657" s="20">
        <v>32.0</v>
      </c>
      <c r="AB657" s="20">
        <v>0.0</v>
      </c>
    </row>
    <row r="658">
      <c r="A658" s="7">
        <v>911.0</v>
      </c>
      <c r="B658" s="11" t="s">
        <v>2443</v>
      </c>
      <c r="C658" s="11" t="s">
        <v>2444</v>
      </c>
      <c r="D658" s="11" t="s">
        <v>2445</v>
      </c>
      <c r="E658" s="7">
        <v>2005.0</v>
      </c>
      <c r="F658" s="11" t="s">
        <v>2446</v>
      </c>
      <c r="G658" s="12" t="s">
        <v>39</v>
      </c>
      <c r="H658" s="13"/>
      <c r="I658" s="14" t="s">
        <v>40</v>
      </c>
      <c r="J658" s="20">
        <v>0.0</v>
      </c>
      <c r="K658" s="16" t="str">
        <f t="shared" si="1"/>
        <v>One sex</v>
      </c>
      <c r="L658" s="16" t="s">
        <v>40</v>
      </c>
      <c r="M658" s="16" t="s">
        <v>40</v>
      </c>
      <c r="N658" s="16" t="s">
        <v>40</v>
      </c>
      <c r="O658" s="25"/>
      <c r="P658" s="25"/>
      <c r="Q658" s="25"/>
      <c r="R658" s="25"/>
      <c r="S658" s="25"/>
      <c r="T658" s="11" t="s">
        <v>2447</v>
      </c>
      <c r="AA658" s="13"/>
      <c r="AB658" s="20">
        <v>0.0</v>
      </c>
    </row>
    <row r="659">
      <c r="A659" s="7">
        <v>912.0</v>
      </c>
      <c r="B659" s="11" t="s">
        <v>2448</v>
      </c>
      <c r="C659" s="11" t="s">
        <v>2449</v>
      </c>
      <c r="D659" s="11" t="s">
        <v>2450</v>
      </c>
      <c r="E659" s="7">
        <v>2005.0</v>
      </c>
      <c r="F659" s="11" t="s">
        <v>47</v>
      </c>
      <c r="G659" s="12" t="s">
        <v>39</v>
      </c>
      <c r="H659" s="20">
        <v>72.0</v>
      </c>
      <c r="I659" s="14" t="s">
        <v>40</v>
      </c>
      <c r="J659" s="20">
        <v>0.0</v>
      </c>
      <c r="K659" s="16" t="str">
        <f t="shared" si="1"/>
        <v>One sex</v>
      </c>
      <c r="L659" s="16" t="s">
        <v>40</v>
      </c>
      <c r="M659" s="16" t="s">
        <v>40</v>
      </c>
      <c r="N659" s="16" t="s">
        <v>40</v>
      </c>
      <c r="O659" s="25"/>
      <c r="P659" s="25"/>
      <c r="Q659" s="25"/>
      <c r="R659" s="25"/>
      <c r="S659" s="25"/>
      <c r="T659" s="11" t="s">
        <v>2451</v>
      </c>
      <c r="AA659" s="20">
        <v>72.0</v>
      </c>
      <c r="AB659" s="20">
        <v>0.0</v>
      </c>
    </row>
    <row r="660">
      <c r="A660" s="7">
        <v>913.0</v>
      </c>
      <c r="B660" s="11" t="s">
        <v>2452</v>
      </c>
      <c r="C660" s="11" t="s">
        <v>2453</v>
      </c>
      <c r="D660" s="11" t="s">
        <v>2454</v>
      </c>
      <c r="E660" s="7">
        <v>2005.0</v>
      </c>
      <c r="F660" s="11" t="s">
        <v>1326</v>
      </c>
      <c r="G660" s="12" t="s">
        <v>40</v>
      </c>
      <c r="H660" s="20">
        <v>0.0</v>
      </c>
      <c r="I660" s="14" t="s">
        <v>39</v>
      </c>
      <c r="J660" s="20">
        <v>45.0</v>
      </c>
      <c r="K660" s="16" t="str">
        <f t="shared" si="1"/>
        <v>One sex</v>
      </c>
      <c r="L660" s="16" t="s">
        <v>40</v>
      </c>
      <c r="M660" s="16" t="s">
        <v>40</v>
      </c>
      <c r="N660" s="16" t="s">
        <v>40</v>
      </c>
      <c r="O660" s="25"/>
      <c r="P660" s="25"/>
      <c r="Q660" s="25"/>
      <c r="R660" s="25"/>
      <c r="S660" s="25"/>
      <c r="T660" s="25"/>
      <c r="AA660" s="20">
        <v>0.0</v>
      </c>
      <c r="AB660" s="20">
        <v>45.0</v>
      </c>
    </row>
    <row r="661">
      <c r="A661" s="7">
        <v>915.0</v>
      </c>
      <c r="B661" s="11" t="s">
        <v>2455</v>
      </c>
      <c r="C661" s="11" t="s">
        <v>2456</v>
      </c>
      <c r="D661" s="11" t="s">
        <v>2457</v>
      </c>
      <c r="E661" s="7">
        <v>2005.0</v>
      </c>
      <c r="F661" s="11" t="s">
        <v>443</v>
      </c>
      <c r="G661" s="12" t="s">
        <v>40</v>
      </c>
      <c r="H661" s="20">
        <v>0.0</v>
      </c>
      <c r="I661" s="14" t="s">
        <v>39</v>
      </c>
      <c r="J661" s="13"/>
      <c r="K661" s="16" t="str">
        <f t="shared" si="1"/>
        <v>One sex</v>
      </c>
      <c r="L661" s="16" t="s">
        <v>40</v>
      </c>
      <c r="M661" s="16" t="s">
        <v>40</v>
      </c>
      <c r="N661" s="16" t="s">
        <v>40</v>
      </c>
      <c r="O661" s="25"/>
      <c r="P661" s="25"/>
      <c r="Q661" s="25"/>
      <c r="R661" s="25"/>
      <c r="S661" s="25"/>
      <c r="T661" s="25"/>
      <c r="AA661" s="20">
        <v>0.0</v>
      </c>
      <c r="AB661" s="13"/>
    </row>
    <row r="662">
      <c r="A662" s="7">
        <v>916.0</v>
      </c>
      <c r="B662" s="11" t="s">
        <v>2458</v>
      </c>
      <c r="C662" s="11" t="s">
        <v>2459</v>
      </c>
      <c r="D662" s="11" t="s">
        <v>2460</v>
      </c>
      <c r="E662" s="7">
        <v>2005.0</v>
      </c>
      <c r="F662" s="11" t="s">
        <v>2461</v>
      </c>
      <c r="G662" s="12" t="s">
        <v>39</v>
      </c>
      <c r="H662" s="20">
        <v>15.0</v>
      </c>
      <c r="I662" s="14" t="s">
        <v>40</v>
      </c>
      <c r="J662" s="20">
        <v>0.0</v>
      </c>
      <c r="K662" s="16" t="str">
        <f t="shared" si="1"/>
        <v>One sex</v>
      </c>
      <c r="L662" s="16" t="s">
        <v>40</v>
      </c>
      <c r="M662" s="16" t="s">
        <v>40</v>
      </c>
      <c r="N662" s="16" t="s">
        <v>40</v>
      </c>
      <c r="O662" s="25"/>
      <c r="P662" s="25"/>
      <c r="Q662" s="25"/>
      <c r="R662" s="25"/>
      <c r="S662" s="25"/>
      <c r="T662" s="25"/>
      <c r="AA662" s="20">
        <v>15.0</v>
      </c>
      <c r="AB662" s="20">
        <v>0.0</v>
      </c>
    </row>
    <row r="663">
      <c r="A663" s="7">
        <v>917.0</v>
      </c>
      <c r="B663" s="11" t="s">
        <v>2462</v>
      </c>
      <c r="C663" s="11" t="s">
        <v>2463</v>
      </c>
      <c r="D663" s="11" t="s">
        <v>2464</v>
      </c>
      <c r="E663" s="7">
        <v>2005.0</v>
      </c>
      <c r="F663" s="11" t="s">
        <v>2465</v>
      </c>
      <c r="G663" s="12" t="s">
        <v>39</v>
      </c>
      <c r="H663" s="20">
        <v>30.0</v>
      </c>
      <c r="I663" s="14" t="s">
        <v>40</v>
      </c>
      <c r="J663" s="20">
        <v>0.0</v>
      </c>
      <c r="K663" s="16" t="str">
        <f t="shared" si="1"/>
        <v>One sex</v>
      </c>
      <c r="L663" s="16" t="s">
        <v>40</v>
      </c>
      <c r="M663" s="16" t="s">
        <v>40</v>
      </c>
      <c r="N663" s="16" t="s">
        <v>40</v>
      </c>
      <c r="O663" s="25"/>
      <c r="P663" s="25"/>
      <c r="Q663" s="25"/>
      <c r="R663" s="25"/>
      <c r="S663" s="25"/>
      <c r="T663" s="25"/>
      <c r="AA663" s="20">
        <v>30.0</v>
      </c>
      <c r="AB663" s="20">
        <v>0.0</v>
      </c>
    </row>
    <row r="664">
      <c r="A664" s="7">
        <v>918.0</v>
      </c>
      <c r="B664" s="11" t="s">
        <v>2466</v>
      </c>
      <c r="C664" s="11" t="s">
        <v>2467</v>
      </c>
      <c r="D664" s="11" t="s">
        <v>2468</v>
      </c>
      <c r="E664" s="7">
        <v>2005.0</v>
      </c>
      <c r="F664" s="11" t="s">
        <v>1758</v>
      </c>
      <c r="G664" s="12" t="s">
        <v>39</v>
      </c>
      <c r="H664" s="13"/>
      <c r="I664" s="14" t="s">
        <v>40</v>
      </c>
      <c r="J664" s="20">
        <v>0.0</v>
      </c>
      <c r="K664" s="16" t="str">
        <f t="shared" si="1"/>
        <v>One sex</v>
      </c>
      <c r="L664" s="16" t="s">
        <v>40</v>
      </c>
      <c r="M664" s="16" t="s">
        <v>40</v>
      </c>
      <c r="N664" s="16" t="s">
        <v>40</v>
      </c>
      <c r="O664" s="25"/>
      <c r="P664" s="25"/>
      <c r="Q664" s="25"/>
      <c r="R664" s="25"/>
      <c r="S664" s="25"/>
      <c r="T664" s="25"/>
      <c r="AA664" s="13"/>
      <c r="AB664" s="20">
        <v>0.0</v>
      </c>
    </row>
    <row r="665">
      <c r="A665" s="7">
        <v>920.0</v>
      </c>
      <c r="B665" s="11" t="s">
        <v>2469</v>
      </c>
      <c r="C665" s="11" t="s">
        <v>2470</v>
      </c>
      <c r="D665" s="11" t="s">
        <v>2471</v>
      </c>
      <c r="E665" s="7">
        <v>2005.0</v>
      </c>
      <c r="F665" s="11" t="s">
        <v>424</v>
      </c>
      <c r="G665" s="12" t="s">
        <v>40</v>
      </c>
      <c r="H665" s="13"/>
      <c r="I665" s="14" t="s">
        <v>40</v>
      </c>
      <c r="J665" s="13"/>
      <c r="K665" s="16" t="str">
        <f t="shared" si="1"/>
        <v>One sex</v>
      </c>
      <c r="L665" s="16" t="s">
        <v>40</v>
      </c>
      <c r="M665" s="16" t="s">
        <v>40</v>
      </c>
      <c r="N665" s="16" t="s">
        <v>39</v>
      </c>
      <c r="O665" s="25"/>
      <c r="P665" s="25"/>
      <c r="Q665" s="25"/>
      <c r="R665" s="25"/>
      <c r="S665" s="25"/>
      <c r="T665" s="25"/>
      <c r="AA665" s="13"/>
      <c r="AB665" s="13"/>
      <c r="AC665" s="20">
        <v>100.0</v>
      </c>
    </row>
    <row r="666">
      <c r="A666" s="7">
        <v>924.0</v>
      </c>
      <c r="B666" s="11" t="s">
        <v>2472</v>
      </c>
      <c r="C666" s="11" t="s">
        <v>2473</v>
      </c>
      <c r="D666" s="11" t="s">
        <v>2474</v>
      </c>
      <c r="E666" s="7">
        <v>2005.0</v>
      </c>
      <c r="F666" s="11" t="s">
        <v>84</v>
      </c>
      <c r="G666" s="12" t="s">
        <v>39</v>
      </c>
      <c r="H666" s="13"/>
      <c r="I666" s="14" t="s">
        <v>40</v>
      </c>
      <c r="J666" s="20">
        <v>0.0</v>
      </c>
      <c r="K666" s="16" t="str">
        <f t="shared" si="1"/>
        <v>One sex</v>
      </c>
      <c r="L666" s="16" t="s">
        <v>40</v>
      </c>
      <c r="M666" s="16" t="s">
        <v>40</v>
      </c>
      <c r="N666" s="16" t="s">
        <v>40</v>
      </c>
      <c r="O666" s="25"/>
      <c r="P666" s="25"/>
      <c r="Q666" s="25"/>
      <c r="R666" s="25"/>
      <c r="S666" s="25"/>
      <c r="T666" s="25"/>
      <c r="AA666" s="13"/>
      <c r="AB666" s="20">
        <v>0.0</v>
      </c>
    </row>
    <row r="667">
      <c r="A667" s="7">
        <v>925.0</v>
      </c>
      <c r="B667" s="11" t="s">
        <v>2475</v>
      </c>
      <c r="C667" s="11" t="s">
        <v>2476</v>
      </c>
      <c r="D667" s="11" t="s">
        <v>2477</v>
      </c>
      <c r="E667" s="7">
        <v>2005.0</v>
      </c>
      <c r="F667" s="11" t="s">
        <v>2478</v>
      </c>
      <c r="G667" s="12" t="s">
        <v>39</v>
      </c>
      <c r="H667" s="20">
        <v>66.0</v>
      </c>
      <c r="I667" s="14" t="s">
        <v>40</v>
      </c>
      <c r="J667" s="20">
        <v>0.0</v>
      </c>
      <c r="K667" s="16" t="str">
        <f t="shared" si="1"/>
        <v>One sex</v>
      </c>
      <c r="L667" s="16" t="s">
        <v>40</v>
      </c>
      <c r="M667" s="16" t="s">
        <v>40</v>
      </c>
      <c r="N667" s="16" t="s">
        <v>40</v>
      </c>
      <c r="O667" s="25"/>
      <c r="P667" s="25"/>
      <c r="Q667" s="25"/>
      <c r="R667" s="25"/>
      <c r="S667" s="25"/>
      <c r="T667" s="25"/>
      <c r="AA667" s="20">
        <v>66.0</v>
      </c>
      <c r="AB667" s="20">
        <v>0.0</v>
      </c>
    </row>
    <row r="668">
      <c r="A668" s="7">
        <v>927.0</v>
      </c>
      <c r="B668" s="11" t="s">
        <v>2479</v>
      </c>
      <c r="C668" s="11" t="s">
        <v>2480</v>
      </c>
      <c r="D668" s="11" t="s">
        <v>2481</v>
      </c>
      <c r="E668" s="7">
        <v>2005.0</v>
      </c>
      <c r="F668" s="11" t="s">
        <v>2482</v>
      </c>
      <c r="G668" s="12" t="s">
        <v>39</v>
      </c>
      <c r="H668" s="13"/>
      <c r="I668" s="14" t="s">
        <v>40</v>
      </c>
      <c r="J668" s="20">
        <v>0.0</v>
      </c>
      <c r="K668" s="16" t="str">
        <f t="shared" si="1"/>
        <v>One sex</v>
      </c>
      <c r="L668" s="16" t="s">
        <v>40</v>
      </c>
      <c r="M668" s="16" t="s">
        <v>40</v>
      </c>
      <c r="N668" s="16" t="s">
        <v>40</v>
      </c>
      <c r="O668" s="25"/>
      <c r="P668" s="25"/>
      <c r="Q668" s="25"/>
      <c r="R668" s="25"/>
      <c r="S668" s="25"/>
      <c r="T668" s="11" t="s">
        <v>2483</v>
      </c>
      <c r="AA668" s="13"/>
      <c r="AB668" s="20">
        <v>0.0</v>
      </c>
    </row>
    <row r="669">
      <c r="A669" s="7">
        <v>929.0</v>
      </c>
      <c r="B669" s="11" t="s">
        <v>2484</v>
      </c>
      <c r="C669" s="11" t="s">
        <v>2485</v>
      </c>
      <c r="D669" s="11" t="s">
        <v>2486</v>
      </c>
      <c r="E669" s="7">
        <v>2005.0</v>
      </c>
      <c r="F669" s="11" t="s">
        <v>2487</v>
      </c>
      <c r="G669" s="12" t="s">
        <v>40</v>
      </c>
      <c r="H669" s="20">
        <v>0.0</v>
      </c>
      <c r="I669" s="14" t="s">
        <v>39</v>
      </c>
      <c r="J669" s="13"/>
      <c r="K669" s="16" t="str">
        <f t="shared" si="1"/>
        <v>One sex</v>
      </c>
      <c r="L669" s="16" t="s">
        <v>40</v>
      </c>
      <c r="M669" s="16" t="s">
        <v>40</v>
      </c>
      <c r="N669" s="16" t="s">
        <v>40</v>
      </c>
      <c r="O669" s="25"/>
      <c r="P669" s="25"/>
      <c r="Q669" s="25"/>
      <c r="R669" s="25"/>
      <c r="S669" s="25"/>
      <c r="T669" s="25"/>
      <c r="AA669" s="20">
        <v>0.0</v>
      </c>
      <c r="AB669" s="13"/>
    </row>
    <row r="670">
      <c r="A670" s="7">
        <v>932.0</v>
      </c>
      <c r="B670" s="11" t="s">
        <v>2488</v>
      </c>
      <c r="C670" s="11" t="s">
        <v>2489</v>
      </c>
      <c r="D670" s="11" t="s">
        <v>2490</v>
      </c>
      <c r="E670" s="7">
        <v>2005.0</v>
      </c>
      <c r="F670" s="11" t="s">
        <v>944</v>
      </c>
      <c r="G670" s="12" t="s">
        <v>40</v>
      </c>
      <c r="H670" s="20">
        <v>0.0</v>
      </c>
      <c r="I670" s="14" t="s">
        <v>39</v>
      </c>
      <c r="J670" s="20">
        <v>24.0</v>
      </c>
      <c r="K670" s="16" t="str">
        <f t="shared" si="1"/>
        <v>One sex</v>
      </c>
      <c r="L670" s="16" t="s">
        <v>40</v>
      </c>
      <c r="M670" s="16" t="s">
        <v>40</v>
      </c>
      <c r="N670" s="16" t="s">
        <v>40</v>
      </c>
      <c r="O670" s="25"/>
      <c r="P670" s="25"/>
      <c r="Q670" s="25"/>
      <c r="R670" s="25"/>
      <c r="S670" s="25"/>
      <c r="T670" s="11" t="s">
        <v>869</v>
      </c>
      <c r="AA670" s="20">
        <v>0.0</v>
      </c>
      <c r="AB670" s="20">
        <v>24.0</v>
      </c>
    </row>
    <row r="671">
      <c r="A671" s="7">
        <v>933.0</v>
      </c>
      <c r="B671" s="11" t="s">
        <v>2491</v>
      </c>
      <c r="C671" s="11" t="s">
        <v>2492</v>
      </c>
      <c r="D671" s="11" t="s">
        <v>2493</v>
      </c>
      <c r="E671" s="7">
        <v>2005.0</v>
      </c>
      <c r="F671" s="11" t="s">
        <v>47</v>
      </c>
      <c r="G671" s="12" t="s">
        <v>39</v>
      </c>
      <c r="H671" s="13"/>
      <c r="I671" s="14" t="s">
        <v>40</v>
      </c>
      <c r="J671" s="20">
        <v>0.0</v>
      </c>
      <c r="K671" s="16" t="str">
        <f t="shared" si="1"/>
        <v>One sex</v>
      </c>
      <c r="L671" s="16" t="s">
        <v>40</v>
      </c>
      <c r="M671" s="16" t="s">
        <v>40</v>
      </c>
      <c r="N671" s="16" t="s">
        <v>40</v>
      </c>
      <c r="O671" s="25"/>
      <c r="P671" s="25"/>
      <c r="Q671" s="25"/>
      <c r="R671" s="25"/>
      <c r="S671" s="25"/>
      <c r="T671" s="25"/>
      <c r="AA671" s="13"/>
      <c r="AB671" s="20">
        <v>0.0</v>
      </c>
    </row>
    <row r="672">
      <c r="A672" s="7">
        <v>934.0</v>
      </c>
      <c r="B672" s="11" t="s">
        <v>2494</v>
      </c>
      <c r="C672" s="11" t="s">
        <v>2495</v>
      </c>
      <c r="D672" s="11" t="s">
        <v>2496</v>
      </c>
      <c r="E672" s="7">
        <v>2005.0</v>
      </c>
      <c r="F672" s="11" t="s">
        <v>84</v>
      </c>
      <c r="G672" s="12" t="s">
        <v>39</v>
      </c>
      <c r="H672" s="13"/>
      <c r="I672" s="14" t="s">
        <v>40</v>
      </c>
      <c r="J672" s="20">
        <v>0.0</v>
      </c>
      <c r="K672" s="16" t="str">
        <f t="shared" si="1"/>
        <v>One sex</v>
      </c>
      <c r="L672" s="16" t="s">
        <v>40</v>
      </c>
      <c r="M672" s="16" t="s">
        <v>40</v>
      </c>
      <c r="N672" s="16" t="s">
        <v>40</v>
      </c>
      <c r="O672" s="25"/>
      <c r="P672" s="25"/>
      <c r="Q672" s="25"/>
      <c r="R672" s="25"/>
      <c r="S672" s="25"/>
      <c r="T672" s="25"/>
      <c r="AA672" s="13"/>
      <c r="AB672" s="20">
        <v>0.0</v>
      </c>
    </row>
    <row r="673">
      <c r="A673" s="7">
        <v>935.0</v>
      </c>
      <c r="B673" s="11" t="s">
        <v>2497</v>
      </c>
      <c r="C673" s="11" t="s">
        <v>2498</v>
      </c>
      <c r="D673" s="11" t="s">
        <v>2499</v>
      </c>
      <c r="E673" s="7">
        <v>2005.0</v>
      </c>
      <c r="F673" s="11" t="s">
        <v>2001</v>
      </c>
      <c r="G673" s="12" t="s">
        <v>40</v>
      </c>
      <c r="H673" s="13"/>
      <c r="I673" s="14" t="s">
        <v>39</v>
      </c>
      <c r="J673" s="13"/>
      <c r="K673" s="16" t="str">
        <f t="shared" si="1"/>
        <v>One sex</v>
      </c>
      <c r="L673" s="16" t="s">
        <v>40</v>
      </c>
      <c r="M673" s="16" t="s">
        <v>40</v>
      </c>
      <c r="N673" s="16" t="s">
        <v>40</v>
      </c>
      <c r="O673" s="25"/>
      <c r="P673" s="25"/>
      <c r="Q673" s="25"/>
      <c r="R673" s="25"/>
      <c r="S673" s="25"/>
      <c r="T673" s="11" t="s">
        <v>908</v>
      </c>
      <c r="AA673" s="13"/>
      <c r="AB673" s="13"/>
      <c r="AC673" s="31">
        <v>12.0</v>
      </c>
    </row>
    <row r="674">
      <c r="A674" s="7">
        <v>936.0</v>
      </c>
      <c r="B674" s="11" t="s">
        <v>2500</v>
      </c>
      <c r="C674" s="11" t="s">
        <v>2501</v>
      </c>
      <c r="D674" s="11" t="s">
        <v>2502</v>
      </c>
      <c r="E674" s="7">
        <v>2004.0</v>
      </c>
      <c r="F674" s="11" t="s">
        <v>1868</v>
      </c>
      <c r="G674" s="12" t="s">
        <v>40</v>
      </c>
      <c r="H674" s="20">
        <v>3.0</v>
      </c>
      <c r="I674" s="14" t="s">
        <v>40</v>
      </c>
      <c r="J674" s="20">
        <v>11.0</v>
      </c>
      <c r="K674" s="16" t="str">
        <f t="shared" si="1"/>
        <v>XXXXXXX</v>
      </c>
      <c r="L674" s="16" t="s">
        <v>39</v>
      </c>
      <c r="M674" s="16" t="s">
        <v>40</v>
      </c>
      <c r="N674" s="16" t="s">
        <v>40</v>
      </c>
      <c r="O674" s="11"/>
      <c r="P674" s="11"/>
      <c r="Q674" s="11"/>
      <c r="R674" s="25"/>
      <c r="S674" s="25"/>
      <c r="T674" s="11" t="s">
        <v>2503</v>
      </c>
      <c r="AA674" s="20">
        <v>3.0</v>
      </c>
      <c r="AB674" s="20">
        <v>11.0</v>
      </c>
    </row>
    <row r="675">
      <c r="A675" s="7">
        <v>937.0</v>
      </c>
      <c r="B675" s="11" t="s">
        <v>2504</v>
      </c>
      <c r="C675" s="11" t="s">
        <v>2505</v>
      </c>
      <c r="D675" s="11" t="s">
        <v>2506</v>
      </c>
      <c r="E675" s="7">
        <v>2004.0</v>
      </c>
      <c r="F675" s="11" t="s">
        <v>84</v>
      </c>
      <c r="G675" s="12" t="s">
        <v>40</v>
      </c>
      <c r="H675" s="20">
        <v>24.0</v>
      </c>
      <c r="I675" s="14" t="s">
        <v>39</v>
      </c>
      <c r="J675" s="20">
        <v>0.0</v>
      </c>
      <c r="K675" s="16" t="str">
        <f t="shared" si="1"/>
        <v>One sex</v>
      </c>
      <c r="L675" s="16" t="s">
        <v>40</v>
      </c>
      <c r="M675" s="16" t="s">
        <v>40</v>
      </c>
      <c r="N675" s="16" t="s">
        <v>40</v>
      </c>
      <c r="O675" s="25"/>
      <c r="P675" s="25"/>
      <c r="Q675" s="25"/>
      <c r="R675" s="25"/>
      <c r="S675" s="25"/>
      <c r="T675" s="25"/>
      <c r="AA675" s="20">
        <v>24.0</v>
      </c>
      <c r="AB675" s="20">
        <v>0.0</v>
      </c>
    </row>
    <row r="676">
      <c r="A676" s="7">
        <v>938.0</v>
      </c>
      <c r="B676" s="11" t="s">
        <v>2507</v>
      </c>
      <c r="C676" s="11" t="s">
        <v>2508</v>
      </c>
      <c r="D676" s="11" t="s">
        <v>2509</v>
      </c>
      <c r="E676" s="7">
        <v>2004.0</v>
      </c>
      <c r="F676" s="11" t="s">
        <v>443</v>
      </c>
      <c r="G676" s="12" t="s">
        <v>40</v>
      </c>
      <c r="H676" s="13"/>
      <c r="I676" s="14" t="s">
        <v>39</v>
      </c>
      <c r="J676" s="20">
        <v>0.0</v>
      </c>
      <c r="K676" s="16" t="str">
        <f t="shared" si="1"/>
        <v>One sex</v>
      </c>
      <c r="L676" s="16" t="s">
        <v>40</v>
      </c>
      <c r="M676" s="16" t="s">
        <v>40</v>
      </c>
      <c r="N676" s="16" t="s">
        <v>40</v>
      </c>
      <c r="O676" s="25"/>
      <c r="P676" s="25"/>
      <c r="Q676" s="25"/>
      <c r="R676" s="25"/>
      <c r="S676" s="25"/>
      <c r="T676" s="25"/>
      <c r="AA676" s="13"/>
      <c r="AB676" s="20">
        <v>0.0</v>
      </c>
    </row>
    <row r="677">
      <c r="A677" s="7">
        <v>939.0</v>
      </c>
      <c r="B677" s="11" t="s">
        <v>2510</v>
      </c>
      <c r="C677" s="11" t="s">
        <v>2511</v>
      </c>
      <c r="D677" s="11" t="s">
        <v>2512</v>
      </c>
      <c r="E677" s="7">
        <v>2004.0</v>
      </c>
      <c r="F677" s="11" t="s">
        <v>74</v>
      </c>
      <c r="G677" s="12" t="s">
        <v>39</v>
      </c>
      <c r="H677" s="13"/>
      <c r="I677" s="14" t="s">
        <v>40</v>
      </c>
      <c r="J677" s="20">
        <v>0.0</v>
      </c>
      <c r="K677" s="16" t="str">
        <f t="shared" si="1"/>
        <v>One sex</v>
      </c>
      <c r="L677" s="16" t="s">
        <v>40</v>
      </c>
      <c r="M677" s="16" t="s">
        <v>40</v>
      </c>
      <c r="N677" s="16" t="s">
        <v>40</v>
      </c>
      <c r="O677" s="25"/>
      <c r="P677" s="25"/>
      <c r="Q677" s="25"/>
      <c r="R677" s="25"/>
      <c r="S677" s="25"/>
      <c r="T677" s="25"/>
      <c r="AA677" s="13"/>
      <c r="AB677" s="20">
        <v>0.0</v>
      </c>
    </row>
    <row r="678">
      <c r="A678" s="7">
        <v>941.0</v>
      </c>
      <c r="B678" s="11" t="s">
        <v>2513</v>
      </c>
      <c r="C678" s="11" t="s">
        <v>2514</v>
      </c>
      <c r="D678" s="11" t="s">
        <v>2515</v>
      </c>
      <c r="E678" s="7">
        <v>2004.0</v>
      </c>
      <c r="F678" s="11" t="s">
        <v>47</v>
      </c>
      <c r="G678" s="12" t="s">
        <v>40</v>
      </c>
      <c r="H678" s="20">
        <v>9.0</v>
      </c>
      <c r="I678" s="14" t="s">
        <v>40</v>
      </c>
      <c r="J678" s="20">
        <v>9.0</v>
      </c>
      <c r="K678" s="16" t="str">
        <f t="shared" si="1"/>
        <v>XXXXXXX</v>
      </c>
      <c r="L678" s="16" t="s">
        <v>39</v>
      </c>
      <c r="M678" s="16" t="s">
        <v>40</v>
      </c>
      <c r="N678" s="16" t="s">
        <v>40</v>
      </c>
      <c r="O678" s="11"/>
      <c r="P678" s="11"/>
      <c r="Q678" s="11"/>
      <c r="R678" s="25"/>
      <c r="S678" s="25"/>
      <c r="T678" s="25"/>
      <c r="AA678" s="20">
        <v>9.0</v>
      </c>
      <c r="AB678" s="20">
        <v>9.0</v>
      </c>
    </row>
    <row r="679">
      <c r="A679" s="7">
        <v>942.0</v>
      </c>
      <c r="B679" s="11" t="s">
        <v>2516</v>
      </c>
      <c r="C679" s="11" t="s">
        <v>2517</v>
      </c>
      <c r="D679" s="11" t="s">
        <v>2518</v>
      </c>
      <c r="E679" s="7">
        <v>2004.0</v>
      </c>
      <c r="F679" s="11" t="s">
        <v>47</v>
      </c>
      <c r="G679" s="12" t="s">
        <v>39</v>
      </c>
      <c r="H679" s="13"/>
      <c r="I679" s="14" t="s">
        <v>40</v>
      </c>
      <c r="J679" s="20">
        <v>0.0</v>
      </c>
      <c r="K679" s="16" t="str">
        <f t="shared" si="1"/>
        <v>One sex</v>
      </c>
      <c r="L679" s="16" t="s">
        <v>40</v>
      </c>
      <c r="M679" s="16" t="s">
        <v>40</v>
      </c>
      <c r="N679" s="16" t="s">
        <v>40</v>
      </c>
      <c r="O679" s="25"/>
      <c r="P679" s="25"/>
      <c r="Q679" s="25"/>
      <c r="R679" s="25"/>
      <c r="S679" s="25"/>
      <c r="T679" s="25"/>
      <c r="AA679" s="13"/>
      <c r="AB679" s="20">
        <v>0.0</v>
      </c>
    </row>
    <row r="680">
      <c r="A680" s="7">
        <v>943.0</v>
      </c>
      <c r="B680" s="11" t="s">
        <v>2519</v>
      </c>
      <c r="C680" s="11" t="s">
        <v>2520</v>
      </c>
      <c r="D680" s="11" t="s">
        <v>2521</v>
      </c>
      <c r="E680" s="7">
        <v>2004.0</v>
      </c>
      <c r="F680" s="11" t="s">
        <v>1569</v>
      </c>
      <c r="G680" s="12" t="s">
        <v>39</v>
      </c>
      <c r="H680" s="20">
        <v>36.0</v>
      </c>
      <c r="I680" s="14" t="s">
        <v>40</v>
      </c>
      <c r="J680" s="20">
        <v>0.0</v>
      </c>
      <c r="K680" s="16" t="str">
        <f t="shared" si="1"/>
        <v>One sex</v>
      </c>
      <c r="L680" s="16" t="s">
        <v>40</v>
      </c>
      <c r="M680" s="16" t="s">
        <v>40</v>
      </c>
      <c r="N680" s="16" t="s">
        <v>40</v>
      </c>
      <c r="O680" s="25"/>
      <c r="P680" s="25"/>
      <c r="Q680" s="25"/>
      <c r="R680" s="25"/>
      <c r="S680" s="25"/>
      <c r="T680" s="11" t="s">
        <v>2381</v>
      </c>
      <c r="AA680" s="20">
        <v>36.0</v>
      </c>
      <c r="AB680" s="20">
        <v>0.0</v>
      </c>
    </row>
    <row r="681">
      <c r="A681" s="7">
        <v>944.0</v>
      </c>
      <c r="B681" s="11" t="s">
        <v>2522</v>
      </c>
      <c r="C681" s="11" t="s">
        <v>2523</v>
      </c>
      <c r="D681" s="11" t="s">
        <v>2524</v>
      </c>
      <c r="E681" s="7">
        <v>2004.0</v>
      </c>
      <c r="F681" s="11" t="s">
        <v>2525</v>
      </c>
      <c r="G681" s="12" t="s">
        <v>39</v>
      </c>
      <c r="H681" s="20">
        <v>9.0</v>
      </c>
      <c r="I681" s="14" t="s">
        <v>40</v>
      </c>
      <c r="J681" s="20">
        <v>0.0</v>
      </c>
      <c r="K681" s="16" t="str">
        <f t="shared" si="1"/>
        <v>One sex</v>
      </c>
      <c r="L681" s="16" t="s">
        <v>40</v>
      </c>
      <c r="M681" s="16" t="s">
        <v>40</v>
      </c>
      <c r="N681" s="16" t="s">
        <v>40</v>
      </c>
      <c r="O681" s="25"/>
      <c r="P681" s="25"/>
      <c r="Q681" s="25"/>
      <c r="R681" s="25"/>
      <c r="S681" s="25"/>
      <c r="T681" s="11" t="s">
        <v>2526</v>
      </c>
      <c r="AA681" s="20">
        <v>9.0</v>
      </c>
      <c r="AB681" s="20">
        <v>0.0</v>
      </c>
    </row>
    <row r="682">
      <c r="A682" s="7">
        <v>947.0</v>
      </c>
      <c r="B682" s="11" t="s">
        <v>2527</v>
      </c>
      <c r="C682" s="11" t="s">
        <v>2528</v>
      </c>
      <c r="D682" s="11" t="s">
        <v>2529</v>
      </c>
      <c r="E682" s="7">
        <v>2004.0</v>
      </c>
      <c r="F682" s="11" t="s">
        <v>944</v>
      </c>
      <c r="G682" s="12" t="s">
        <v>39</v>
      </c>
      <c r="H682" s="20">
        <v>25.0</v>
      </c>
      <c r="I682" s="14" t="s">
        <v>40</v>
      </c>
      <c r="J682" s="20">
        <v>0.0</v>
      </c>
      <c r="K682" s="16" t="str">
        <f t="shared" si="1"/>
        <v>One sex</v>
      </c>
      <c r="L682" s="16" t="s">
        <v>40</v>
      </c>
      <c r="M682" s="16" t="s">
        <v>40</v>
      </c>
      <c r="N682" s="16" t="s">
        <v>40</v>
      </c>
      <c r="O682" s="25"/>
      <c r="P682" s="25"/>
      <c r="Q682" s="25"/>
      <c r="R682" s="25"/>
      <c r="S682" s="25"/>
      <c r="T682" s="11" t="s">
        <v>869</v>
      </c>
      <c r="AA682" s="20">
        <v>25.0</v>
      </c>
      <c r="AB682" s="20">
        <v>0.0</v>
      </c>
    </row>
    <row r="683">
      <c r="A683" s="7">
        <v>948.0</v>
      </c>
      <c r="B683" s="11" t="s">
        <v>2530</v>
      </c>
      <c r="C683" s="11" t="s">
        <v>2531</v>
      </c>
      <c r="D683" s="11" t="s">
        <v>2532</v>
      </c>
      <c r="E683" s="7">
        <v>2004.0</v>
      </c>
      <c r="F683" s="11" t="s">
        <v>2533</v>
      </c>
      <c r="G683" s="12" t="s">
        <v>40</v>
      </c>
      <c r="H683" s="20">
        <v>0.0</v>
      </c>
      <c r="I683" s="14" t="s">
        <v>39</v>
      </c>
      <c r="J683" s="20">
        <v>104.0</v>
      </c>
      <c r="K683" s="16" t="str">
        <f t="shared" si="1"/>
        <v>One sex</v>
      </c>
      <c r="L683" s="16" t="s">
        <v>40</v>
      </c>
      <c r="M683" s="16" t="s">
        <v>40</v>
      </c>
      <c r="N683" s="16" t="s">
        <v>40</v>
      </c>
      <c r="O683" s="25"/>
      <c r="P683" s="25"/>
      <c r="Q683" s="25"/>
      <c r="R683" s="25"/>
      <c r="S683" s="25"/>
      <c r="T683" s="11" t="s">
        <v>2534</v>
      </c>
      <c r="AA683" s="20">
        <v>0.0</v>
      </c>
      <c r="AB683" s="20">
        <v>104.0</v>
      </c>
    </row>
    <row r="684">
      <c r="A684" s="7">
        <v>949.0</v>
      </c>
      <c r="B684" s="11" t="s">
        <v>2535</v>
      </c>
      <c r="C684" s="11" t="s">
        <v>2536</v>
      </c>
      <c r="D684" s="11" t="s">
        <v>2537</v>
      </c>
      <c r="E684" s="7">
        <v>2004.0</v>
      </c>
      <c r="F684" s="11" t="s">
        <v>84</v>
      </c>
      <c r="G684" s="12" t="s">
        <v>40</v>
      </c>
      <c r="H684" s="20">
        <v>0.0</v>
      </c>
      <c r="I684" s="14" t="s">
        <v>39</v>
      </c>
      <c r="J684" s="20">
        <v>33.0</v>
      </c>
      <c r="K684" s="16" t="str">
        <f t="shared" si="1"/>
        <v>One sex</v>
      </c>
      <c r="L684" s="16" t="s">
        <v>40</v>
      </c>
      <c r="M684" s="16" t="s">
        <v>40</v>
      </c>
      <c r="N684" s="16" t="s">
        <v>40</v>
      </c>
      <c r="O684" s="25"/>
      <c r="P684" s="25"/>
      <c r="Q684" s="25"/>
      <c r="R684" s="25"/>
      <c r="S684" s="25"/>
      <c r="T684" s="25"/>
      <c r="AA684" s="20">
        <v>0.0</v>
      </c>
      <c r="AB684" s="20">
        <v>33.0</v>
      </c>
    </row>
    <row r="685">
      <c r="A685" s="7">
        <v>950.0</v>
      </c>
      <c r="B685" s="11" t="s">
        <v>2538</v>
      </c>
      <c r="C685" s="11" t="s">
        <v>2539</v>
      </c>
      <c r="D685" s="11" t="s">
        <v>2540</v>
      </c>
      <c r="E685" s="7">
        <v>2004.0</v>
      </c>
      <c r="F685" s="11" t="s">
        <v>2541</v>
      </c>
      <c r="G685" s="12" t="s">
        <v>40</v>
      </c>
      <c r="H685" s="13"/>
      <c r="I685" s="14" t="s">
        <v>40</v>
      </c>
      <c r="J685" s="20">
        <v>0.0</v>
      </c>
      <c r="K685" s="16" t="str">
        <f t="shared" si="1"/>
        <v>One sex</v>
      </c>
      <c r="L685" s="16" t="s">
        <v>40</v>
      </c>
      <c r="M685" s="16" t="s">
        <v>40</v>
      </c>
      <c r="N685" s="12" t="s">
        <v>39</v>
      </c>
      <c r="O685" s="11"/>
      <c r="P685" s="25"/>
      <c r="Q685" s="25"/>
      <c r="R685" s="25"/>
      <c r="S685" s="25"/>
      <c r="T685" s="25"/>
      <c r="AA685" s="13"/>
      <c r="AB685" s="20">
        <v>0.0</v>
      </c>
    </row>
    <row r="686">
      <c r="A686" s="7">
        <v>951.0</v>
      </c>
      <c r="B686" s="11" t="s">
        <v>2542</v>
      </c>
      <c r="C686" s="11" t="s">
        <v>2543</v>
      </c>
      <c r="D686" s="11" t="s">
        <v>2544</v>
      </c>
      <c r="E686" s="7">
        <v>2004.0</v>
      </c>
      <c r="F686" s="11" t="s">
        <v>84</v>
      </c>
      <c r="G686" s="12" t="s">
        <v>39</v>
      </c>
      <c r="H686" s="20">
        <v>14.0</v>
      </c>
      <c r="I686" s="14" t="s">
        <v>40</v>
      </c>
      <c r="J686" s="20">
        <v>0.0</v>
      </c>
      <c r="K686" s="16" t="str">
        <f t="shared" si="1"/>
        <v>One sex</v>
      </c>
      <c r="L686" s="16" t="s">
        <v>40</v>
      </c>
      <c r="M686" s="16" t="s">
        <v>40</v>
      </c>
      <c r="N686" s="16" t="s">
        <v>40</v>
      </c>
      <c r="O686" s="25"/>
      <c r="P686" s="25"/>
      <c r="Q686" s="25"/>
      <c r="R686" s="25"/>
      <c r="S686" s="25"/>
      <c r="T686" s="25"/>
      <c r="AA686" s="20">
        <v>14.0</v>
      </c>
      <c r="AB686" s="20">
        <v>0.0</v>
      </c>
    </row>
    <row r="687">
      <c r="A687" s="7">
        <v>952.0</v>
      </c>
      <c r="B687" s="11" t="s">
        <v>2545</v>
      </c>
      <c r="C687" s="11" t="s">
        <v>2546</v>
      </c>
      <c r="D687" s="11" t="s">
        <v>2547</v>
      </c>
      <c r="E687" s="7">
        <v>2004.0</v>
      </c>
      <c r="F687" s="11" t="s">
        <v>370</v>
      </c>
      <c r="G687" s="12" t="s">
        <v>39</v>
      </c>
      <c r="H687" s="20">
        <v>34.0</v>
      </c>
      <c r="I687" s="14" t="s">
        <v>40</v>
      </c>
      <c r="J687" s="20">
        <v>0.0</v>
      </c>
      <c r="K687" s="16" t="str">
        <f t="shared" si="1"/>
        <v>One sex</v>
      </c>
      <c r="L687" s="16" t="s">
        <v>40</v>
      </c>
      <c r="M687" s="16" t="s">
        <v>40</v>
      </c>
      <c r="N687" s="16" t="s">
        <v>40</v>
      </c>
      <c r="O687" s="25"/>
      <c r="P687" s="25"/>
      <c r="Q687" s="25"/>
      <c r="R687" s="25"/>
      <c r="S687" s="25"/>
      <c r="T687" s="25"/>
      <c r="AA687" s="20">
        <v>34.0</v>
      </c>
      <c r="AB687" s="20">
        <v>0.0</v>
      </c>
    </row>
    <row r="688">
      <c r="A688" s="7">
        <v>957.0</v>
      </c>
      <c r="B688" s="11" t="s">
        <v>2548</v>
      </c>
      <c r="C688" s="11" t="s">
        <v>2549</v>
      </c>
      <c r="D688" s="11" t="s">
        <v>2550</v>
      </c>
      <c r="E688" s="7">
        <v>2004.0</v>
      </c>
      <c r="F688" s="11" t="s">
        <v>2551</v>
      </c>
      <c r="G688" s="12" t="s">
        <v>40</v>
      </c>
      <c r="H688" s="13"/>
      <c r="I688" s="14" t="s">
        <v>39</v>
      </c>
      <c r="J688" s="20">
        <v>0.0</v>
      </c>
      <c r="K688" s="16" t="str">
        <f t="shared" si="1"/>
        <v>One sex</v>
      </c>
      <c r="L688" s="16" t="s">
        <v>40</v>
      </c>
      <c r="M688" s="16" t="s">
        <v>40</v>
      </c>
      <c r="N688" s="16" t="s">
        <v>40</v>
      </c>
      <c r="O688" s="25"/>
      <c r="P688" s="25"/>
      <c r="Q688" s="25"/>
      <c r="R688" s="25"/>
      <c r="S688" s="25"/>
      <c r="T688" s="25"/>
      <c r="AA688" s="13"/>
      <c r="AB688" s="20">
        <v>0.0</v>
      </c>
    </row>
    <row r="689">
      <c r="A689" s="7">
        <v>958.0</v>
      </c>
      <c r="B689" s="11" t="s">
        <v>2552</v>
      </c>
      <c r="C689" s="11" t="s">
        <v>2553</v>
      </c>
      <c r="D689" s="11" t="s">
        <v>2554</v>
      </c>
      <c r="E689" s="7">
        <v>2004.0</v>
      </c>
      <c r="F689" s="11" t="s">
        <v>2555</v>
      </c>
      <c r="G689" s="12" t="s">
        <v>40</v>
      </c>
      <c r="H689" s="20">
        <v>21.0</v>
      </c>
      <c r="I689" s="14" t="s">
        <v>39</v>
      </c>
      <c r="J689" s="20">
        <v>0.0</v>
      </c>
      <c r="K689" s="16" t="str">
        <f t="shared" si="1"/>
        <v>One sex</v>
      </c>
      <c r="L689" s="16" t="s">
        <v>40</v>
      </c>
      <c r="M689" s="16" t="s">
        <v>40</v>
      </c>
      <c r="N689" s="16" t="s">
        <v>40</v>
      </c>
      <c r="O689" s="25"/>
      <c r="P689" s="25"/>
      <c r="Q689" s="25"/>
      <c r="R689" s="25"/>
      <c r="S689" s="25"/>
      <c r="T689" s="11" t="s">
        <v>2556</v>
      </c>
      <c r="AA689" s="20">
        <v>21.0</v>
      </c>
      <c r="AB689" s="20">
        <v>0.0</v>
      </c>
    </row>
    <row r="690">
      <c r="A690" s="7">
        <v>959.0</v>
      </c>
      <c r="B690" s="11" t="s">
        <v>2557</v>
      </c>
      <c r="C690" s="11" t="s">
        <v>2558</v>
      </c>
      <c r="D690" s="11" t="s">
        <v>2559</v>
      </c>
      <c r="E690" s="7">
        <v>2004.0</v>
      </c>
      <c r="F690" s="11" t="s">
        <v>1053</v>
      </c>
      <c r="G690" s="12" t="s">
        <v>39</v>
      </c>
      <c r="H690" s="20">
        <v>22.0</v>
      </c>
      <c r="I690" s="14" t="s">
        <v>40</v>
      </c>
      <c r="J690" s="20">
        <v>0.0</v>
      </c>
      <c r="K690" s="16" t="str">
        <f t="shared" si="1"/>
        <v>One sex</v>
      </c>
      <c r="L690" s="16" t="s">
        <v>40</v>
      </c>
      <c r="M690" s="16" t="s">
        <v>40</v>
      </c>
      <c r="N690" s="16" t="s">
        <v>40</v>
      </c>
      <c r="O690" s="25"/>
      <c r="P690" s="25"/>
      <c r="Q690" s="25"/>
      <c r="R690" s="25"/>
      <c r="S690" s="25"/>
      <c r="T690" s="11" t="s">
        <v>2560</v>
      </c>
      <c r="AA690" s="20">
        <v>22.0</v>
      </c>
      <c r="AB690" s="20">
        <v>0.0</v>
      </c>
    </row>
    <row r="691">
      <c r="A691" s="7">
        <v>960.0</v>
      </c>
      <c r="B691" s="11" t="s">
        <v>2561</v>
      </c>
      <c r="C691" s="11" t="s">
        <v>2562</v>
      </c>
      <c r="D691" s="11" t="s">
        <v>2563</v>
      </c>
      <c r="E691" s="7">
        <v>2004.0</v>
      </c>
      <c r="F691" s="11" t="s">
        <v>47</v>
      </c>
      <c r="G691" s="12" t="s">
        <v>39</v>
      </c>
      <c r="H691" s="20">
        <v>61.0</v>
      </c>
      <c r="I691" s="14" t="s">
        <v>40</v>
      </c>
      <c r="J691" s="20">
        <v>0.0</v>
      </c>
      <c r="K691" s="16" t="str">
        <f t="shared" si="1"/>
        <v>One sex</v>
      </c>
      <c r="L691" s="16" t="s">
        <v>40</v>
      </c>
      <c r="M691" s="16" t="s">
        <v>40</v>
      </c>
      <c r="N691" s="16" t="s">
        <v>40</v>
      </c>
      <c r="O691" s="25"/>
      <c r="P691" s="25"/>
      <c r="Q691" s="25"/>
      <c r="R691" s="25"/>
      <c r="S691" s="25"/>
      <c r="T691" s="25"/>
      <c r="AA691" s="20">
        <v>61.0</v>
      </c>
      <c r="AB691" s="20">
        <v>0.0</v>
      </c>
    </row>
    <row r="692">
      <c r="A692" s="7">
        <v>962.0</v>
      </c>
      <c r="B692" s="11" t="s">
        <v>2564</v>
      </c>
      <c r="C692" s="11" t="s">
        <v>2565</v>
      </c>
      <c r="D692" s="11" t="s">
        <v>2566</v>
      </c>
      <c r="E692" s="7">
        <v>2004.0</v>
      </c>
      <c r="F692" s="11" t="s">
        <v>2567</v>
      </c>
      <c r="G692" s="12" t="s">
        <v>39</v>
      </c>
      <c r="H692" s="13"/>
      <c r="I692" s="14" t="s">
        <v>40</v>
      </c>
      <c r="J692" s="20">
        <v>0.0</v>
      </c>
      <c r="K692" s="16" t="str">
        <f t="shared" si="1"/>
        <v>One sex</v>
      </c>
      <c r="L692" s="16" t="s">
        <v>40</v>
      </c>
      <c r="M692" s="16" t="s">
        <v>40</v>
      </c>
      <c r="N692" s="16" t="s">
        <v>40</v>
      </c>
      <c r="O692" s="25"/>
      <c r="P692" s="25"/>
      <c r="Q692" s="25"/>
      <c r="R692" s="25"/>
      <c r="S692" s="25"/>
      <c r="T692" s="25"/>
      <c r="AA692" s="13"/>
      <c r="AB692" s="20">
        <v>0.0</v>
      </c>
    </row>
    <row r="693">
      <c r="A693" s="7">
        <v>964.0</v>
      </c>
      <c r="B693" s="11" t="s">
        <v>2568</v>
      </c>
      <c r="C693" s="11" t="s">
        <v>2569</v>
      </c>
      <c r="D693" s="11" t="s">
        <v>2570</v>
      </c>
      <c r="E693" s="7">
        <v>2004.0</v>
      </c>
      <c r="F693" s="11" t="s">
        <v>2251</v>
      </c>
      <c r="G693" s="12" t="s">
        <v>39</v>
      </c>
      <c r="H693" s="20">
        <v>231.0</v>
      </c>
      <c r="I693" s="14" t="s">
        <v>40</v>
      </c>
      <c r="J693" s="20">
        <v>0.0</v>
      </c>
      <c r="K693" s="16" t="str">
        <f t="shared" si="1"/>
        <v>One sex</v>
      </c>
      <c r="L693" s="16" t="s">
        <v>40</v>
      </c>
      <c r="M693" s="16" t="s">
        <v>40</v>
      </c>
      <c r="N693" s="16" t="s">
        <v>40</v>
      </c>
      <c r="O693" s="25"/>
      <c r="P693" s="25"/>
      <c r="Q693" s="25"/>
      <c r="R693" s="25"/>
      <c r="S693" s="25"/>
      <c r="T693" s="25"/>
      <c r="AA693" s="20">
        <v>231.0</v>
      </c>
      <c r="AB693" s="20">
        <v>0.0</v>
      </c>
    </row>
    <row r="694">
      <c r="A694" s="7">
        <v>967.0</v>
      </c>
      <c r="B694" s="11" t="s">
        <v>2571</v>
      </c>
      <c r="C694" s="11" t="s">
        <v>2572</v>
      </c>
      <c r="D694" s="11" t="s">
        <v>2573</v>
      </c>
      <c r="E694" s="7">
        <v>2004.0</v>
      </c>
      <c r="F694" s="11" t="s">
        <v>424</v>
      </c>
      <c r="G694" s="12" t="s">
        <v>39</v>
      </c>
      <c r="H694" s="20">
        <v>21.0</v>
      </c>
      <c r="I694" s="14" t="s">
        <v>40</v>
      </c>
      <c r="J694" s="20">
        <v>0.0</v>
      </c>
      <c r="K694" s="16" t="str">
        <f t="shared" si="1"/>
        <v>One sex</v>
      </c>
      <c r="L694" s="16" t="s">
        <v>40</v>
      </c>
      <c r="M694" s="16" t="s">
        <v>40</v>
      </c>
      <c r="N694" s="16" t="s">
        <v>40</v>
      </c>
      <c r="O694" s="25"/>
      <c r="P694" s="25"/>
      <c r="Q694" s="25"/>
      <c r="R694" s="25"/>
      <c r="S694" s="25"/>
      <c r="T694" s="11" t="s">
        <v>303</v>
      </c>
      <c r="AA694" s="20">
        <v>21.0</v>
      </c>
      <c r="AB694" s="20">
        <v>0.0</v>
      </c>
    </row>
    <row r="695">
      <c r="A695" s="7">
        <v>968.0</v>
      </c>
      <c r="B695" s="11" t="s">
        <v>2574</v>
      </c>
      <c r="C695" s="11" t="s">
        <v>2575</v>
      </c>
      <c r="D695" s="11" t="s">
        <v>2576</v>
      </c>
      <c r="E695" s="7">
        <v>2004.0</v>
      </c>
      <c r="F695" s="11" t="s">
        <v>944</v>
      </c>
      <c r="G695" s="12" t="s">
        <v>40</v>
      </c>
      <c r="H695" s="20">
        <v>32.0</v>
      </c>
      <c r="I695" s="14" t="s">
        <v>39</v>
      </c>
      <c r="J695" s="20">
        <v>0.0</v>
      </c>
      <c r="K695" s="16" t="str">
        <f t="shared" si="1"/>
        <v>One sex</v>
      </c>
      <c r="L695" s="16" t="s">
        <v>40</v>
      </c>
      <c r="M695" s="16" t="s">
        <v>40</v>
      </c>
      <c r="N695" s="16" t="s">
        <v>40</v>
      </c>
      <c r="O695" s="25"/>
      <c r="P695" s="25"/>
      <c r="Q695" s="25"/>
      <c r="R695" s="25"/>
      <c r="S695" s="25"/>
      <c r="T695" s="11" t="s">
        <v>869</v>
      </c>
      <c r="AA695" s="20">
        <v>32.0</v>
      </c>
      <c r="AB695" s="20">
        <v>0.0</v>
      </c>
    </row>
    <row r="696">
      <c r="A696" s="7">
        <v>969.0</v>
      </c>
      <c r="B696" s="11" t="s">
        <v>2577</v>
      </c>
      <c r="C696" s="11" t="s">
        <v>2578</v>
      </c>
      <c r="D696" s="11" t="s">
        <v>2579</v>
      </c>
      <c r="E696" s="7">
        <v>2004.0</v>
      </c>
      <c r="F696" s="11" t="s">
        <v>2580</v>
      </c>
      <c r="G696" s="12" t="s">
        <v>40</v>
      </c>
      <c r="H696" s="13"/>
      <c r="I696" s="14" t="s">
        <v>40</v>
      </c>
      <c r="J696" s="13"/>
      <c r="K696" s="16" t="str">
        <f t="shared" si="1"/>
        <v>XXXXXXX</v>
      </c>
      <c r="L696" s="16" t="s">
        <v>40</v>
      </c>
      <c r="M696" s="16" t="s">
        <v>39</v>
      </c>
      <c r="N696" s="16" t="s">
        <v>40</v>
      </c>
      <c r="O696" s="11"/>
      <c r="P696" s="25"/>
      <c r="Q696" s="25"/>
      <c r="R696" s="25"/>
      <c r="S696" s="25"/>
      <c r="T696" s="11" t="s">
        <v>2581</v>
      </c>
      <c r="AA696" s="13"/>
      <c r="AB696" s="13"/>
    </row>
    <row r="697">
      <c r="A697" s="7">
        <v>970.0</v>
      </c>
      <c r="B697" s="11" t="s">
        <v>2582</v>
      </c>
      <c r="C697" s="11" t="s">
        <v>2583</v>
      </c>
      <c r="D697" s="11" t="s">
        <v>2584</v>
      </c>
      <c r="E697" s="7">
        <v>2004.0</v>
      </c>
      <c r="F697" s="11" t="s">
        <v>47</v>
      </c>
      <c r="G697" s="12" t="s">
        <v>39</v>
      </c>
      <c r="H697" s="13"/>
      <c r="I697" s="14" t="s">
        <v>40</v>
      </c>
      <c r="J697" s="20">
        <v>0.0</v>
      </c>
      <c r="K697" s="16" t="str">
        <f t="shared" si="1"/>
        <v>One sex</v>
      </c>
      <c r="L697" s="16" t="s">
        <v>40</v>
      </c>
      <c r="M697" s="16" t="s">
        <v>40</v>
      </c>
      <c r="N697" s="16" t="s">
        <v>40</v>
      </c>
      <c r="O697" s="25"/>
      <c r="P697" s="25"/>
      <c r="Q697" s="25"/>
      <c r="R697" s="25"/>
      <c r="S697" s="25"/>
      <c r="T697" s="11" t="s">
        <v>2585</v>
      </c>
      <c r="AA697" s="13"/>
      <c r="AB697" s="20">
        <v>0.0</v>
      </c>
    </row>
    <row r="698">
      <c r="A698" s="7">
        <v>971.0</v>
      </c>
      <c r="B698" s="11" t="s">
        <v>2586</v>
      </c>
      <c r="C698" s="11" t="s">
        <v>2587</v>
      </c>
      <c r="D698" s="11" t="s">
        <v>2588</v>
      </c>
      <c r="E698" s="7">
        <v>2004.0</v>
      </c>
      <c r="F698" s="11" t="s">
        <v>47</v>
      </c>
      <c r="G698" s="12" t="s">
        <v>39</v>
      </c>
      <c r="H698" s="13"/>
      <c r="I698" s="14" t="s">
        <v>40</v>
      </c>
      <c r="J698" s="13"/>
      <c r="K698" s="16" t="str">
        <f t="shared" si="1"/>
        <v>One sex</v>
      </c>
      <c r="L698" s="16" t="s">
        <v>40</v>
      </c>
      <c r="M698" s="16" t="s">
        <v>40</v>
      </c>
      <c r="N698" s="16" t="s">
        <v>40</v>
      </c>
      <c r="O698" s="25"/>
      <c r="P698" s="25"/>
      <c r="Q698" s="25"/>
      <c r="R698" s="25"/>
      <c r="S698" s="25"/>
      <c r="T698" s="11" t="s">
        <v>2589</v>
      </c>
      <c r="AA698" s="13"/>
      <c r="AB698" s="13"/>
    </row>
    <row r="699">
      <c r="A699" s="7">
        <v>973.0</v>
      </c>
      <c r="B699" s="11" t="s">
        <v>2590</v>
      </c>
      <c r="C699" s="11" t="s">
        <v>2591</v>
      </c>
      <c r="D699" s="11" t="s">
        <v>2592</v>
      </c>
      <c r="E699" s="7">
        <v>2004.0</v>
      </c>
      <c r="F699" s="11" t="s">
        <v>201</v>
      </c>
      <c r="G699" s="12" t="s">
        <v>40</v>
      </c>
      <c r="H699" s="13"/>
      <c r="I699" s="14" t="s">
        <v>40</v>
      </c>
      <c r="J699" s="13"/>
      <c r="K699" s="16" t="str">
        <f t="shared" si="1"/>
        <v>One sex</v>
      </c>
      <c r="L699" s="16" t="s">
        <v>40</v>
      </c>
      <c r="M699" s="16" t="s">
        <v>40</v>
      </c>
      <c r="N699" s="16" t="s">
        <v>39</v>
      </c>
      <c r="O699" s="25"/>
      <c r="P699" s="25"/>
      <c r="Q699" s="25"/>
      <c r="R699" s="25"/>
      <c r="S699" s="25"/>
      <c r="T699" s="25"/>
      <c r="AA699" s="13"/>
      <c r="AB699" s="13"/>
      <c r="AC699" s="31">
        <v>9.0</v>
      </c>
    </row>
    <row r="700">
      <c r="A700" s="7">
        <v>974.0</v>
      </c>
      <c r="B700" s="11" t="s">
        <v>2593</v>
      </c>
      <c r="C700" s="11" t="s">
        <v>2594</v>
      </c>
      <c r="D700" s="11" t="s">
        <v>2595</v>
      </c>
      <c r="E700" s="7">
        <v>2003.0</v>
      </c>
      <c r="F700" s="11" t="s">
        <v>1758</v>
      </c>
      <c r="G700" s="12" t="s">
        <v>39</v>
      </c>
      <c r="H700" s="13"/>
      <c r="I700" s="14" t="s">
        <v>40</v>
      </c>
      <c r="J700" s="13"/>
      <c r="K700" s="16" t="str">
        <f t="shared" si="1"/>
        <v>One sex</v>
      </c>
      <c r="L700" s="16" t="s">
        <v>40</v>
      </c>
      <c r="M700" s="16" t="s">
        <v>40</v>
      </c>
      <c r="N700" s="16" t="s">
        <v>40</v>
      </c>
      <c r="O700" s="25"/>
      <c r="P700" s="25"/>
      <c r="Q700" s="25"/>
      <c r="R700" s="25"/>
      <c r="S700" s="25"/>
      <c r="T700" s="25"/>
      <c r="AA700" s="13"/>
      <c r="AB700" s="13"/>
    </row>
    <row r="701">
      <c r="A701" s="7">
        <v>975.0</v>
      </c>
      <c r="B701" s="11" t="s">
        <v>2596</v>
      </c>
      <c r="C701" s="11" t="s">
        <v>2597</v>
      </c>
      <c r="D701" s="11" t="s">
        <v>2598</v>
      </c>
      <c r="E701" s="7">
        <v>2003.0</v>
      </c>
      <c r="F701" s="11" t="s">
        <v>424</v>
      </c>
      <c r="G701" s="12" t="s">
        <v>39</v>
      </c>
      <c r="H701" s="20">
        <v>100.0</v>
      </c>
      <c r="I701" s="14" t="s">
        <v>40</v>
      </c>
      <c r="J701" s="20">
        <v>0.0</v>
      </c>
      <c r="K701" s="16" t="str">
        <f t="shared" si="1"/>
        <v>One sex</v>
      </c>
      <c r="L701" s="16" t="s">
        <v>40</v>
      </c>
      <c r="M701" s="16" t="s">
        <v>40</v>
      </c>
      <c r="N701" s="16" t="s">
        <v>40</v>
      </c>
      <c r="O701" s="25"/>
      <c r="P701" s="25"/>
      <c r="Q701" s="25"/>
      <c r="R701" s="25"/>
      <c r="S701" s="25"/>
      <c r="T701" s="25"/>
      <c r="AA701" s="20">
        <v>100.0</v>
      </c>
      <c r="AB701" s="20">
        <v>0.0</v>
      </c>
    </row>
    <row r="702">
      <c r="A702" s="7">
        <v>979.0</v>
      </c>
      <c r="B702" s="11" t="s">
        <v>2599</v>
      </c>
      <c r="C702" s="11" t="s">
        <v>2600</v>
      </c>
      <c r="D702" s="11" t="s">
        <v>2601</v>
      </c>
      <c r="E702" s="7">
        <v>2003.0</v>
      </c>
      <c r="F702" s="11" t="s">
        <v>84</v>
      </c>
      <c r="G702" s="12" t="s">
        <v>40</v>
      </c>
      <c r="H702" s="20">
        <v>0.0</v>
      </c>
      <c r="I702" s="14" t="s">
        <v>39</v>
      </c>
      <c r="J702" s="13"/>
      <c r="K702" s="16" t="str">
        <f t="shared" si="1"/>
        <v>One sex</v>
      </c>
      <c r="L702" s="16" t="s">
        <v>40</v>
      </c>
      <c r="M702" s="16" t="s">
        <v>40</v>
      </c>
      <c r="N702" s="16" t="s">
        <v>40</v>
      </c>
      <c r="O702" s="25"/>
      <c r="P702" s="25"/>
      <c r="Q702" s="25"/>
      <c r="R702" s="25"/>
      <c r="S702" s="25"/>
      <c r="T702" s="11" t="s">
        <v>2602</v>
      </c>
      <c r="AA702" s="20">
        <v>0.0</v>
      </c>
      <c r="AB702" s="13"/>
    </row>
    <row r="703">
      <c r="A703" s="7">
        <v>981.0</v>
      </c>
      <c r="B703" s="11" t="s">
        <v>2603</v>
      </c>
      <c r="C703" s="11" t="s">
        <v>2604</v>
      </c>
      <c r="D703" s="11" t="s">
        <v>2605</v>
      </c>
      <c r="E703" s="7">
        <v>2003.0</v>
      </c>
      <c r="F703" s="11" t="s">
        <v>2606</v>
      </c>
      <c r="G703" s="12" t="s">
        <v>39</v>
      </c>
      <c r="H703" s="20">
        <v>101.0</v>
      </c>
      <c r="I703" s="14" t="s">
        <v>40</v>
      </c>
      <c r="J703" s="20">
        <v>1.0</v>
      </c>
      <c r="K703" s="16" t="str">
        <f t="shared" si="1"/>
        <v>One sex</v>
      </c>
      <c r="L703" s="16" t="s">
        <v>40</v>
      </c>
      <c r="M703" s="16" t="s">
        <v>40</v>
      </c>
      <c r="N703" s="16" t="s">
        <v>40</v>
      </c>
      <c r="O703" s="25"/>
      <c r="P703" s="25"/>
      <c r="Q703" s="25"/>
      <c r="R703" s="25"/>
      <c r="S703" s="25"/>
      <c r="T703" s="25"/>
      <c r="AA703" s="20">
        <v>101.0</v>
      </c>
      <c r="AB703" s="20">
        <v>1.0</v>
      </c>
    </row>
    <row r="704">
      <c r="A704" s="7">
        <v>982.0</v>
      </c>
      <c r="B704" s="11" t="s">
        <v>2607</v>
      </c>
      <c r="C704" s="11" t="s">
        <v>2608</v>
      </c>
      <c r="D704" s="11" t="s">
        <v>2609</v>
      </c>
      <c r="E704" s="7">
        <v>2003.0</v>
      </c>
      <c r="F704" s="11" t="s">
        <v>54</v>
      </c>
      <c r="G704" s="12" t="s">
        <v>39</v>
      </c>
      <c r="H704" s="20">
        <v>18.0</v>
      </c>
      <c r="I704" s="14" t="s">
        <v>40</v>
      </c>
      <c r="J704" s="20">
        <v>0.0</v>
      </c>
      <c r="K704" s="16" t="str">
        <f t="shared" si="1"/>
        <v>One sex</v>
      </c>
      <c r="L704" s="16" t="s">
        <v>40</v>
      </c>
      <c r="M704" s="16" t="s">
        <v>40</v>
      </c>
      <c r="N704" s="16" t="s">
        <v>40</v>
      </c>
      <c r="O704" s="25"/>
      <c r="P704" s="25"/>
      <c r="Q704" s="25"/>
      <c r="R704" s="25"/>
      <c r="S704" s="25"/>
      <c r="T704" s="25"/>
      <c r="AA704" s="20">
        <v>18.0</v>
      </c>
      <c r="AB704" s="20">
        <v>0.0</v>
      </c>
    </row>
    <row r="705">
      <c r="A705" s="7">
        <v>983.0</v>
      </c>
      <c r="B705" s="11" t="s">
        <v>2610</v>
      </c>
      <c r="C705" s="11" t="s">
        <v>2611</v>
      </c>
      <c r="D705" s="11" t="s">
        <v>2612</v>
      </c>
      <c r="E705" s="7">
        <v>2003.0</v>
      </c>
      <c r="F705" s="11" t="s">
        <v>84</v>
      </c>
      <c r="G705" s="12" t="s">
        <v>39</v>
      </c>
      <c r="H705" s="20">
        <v>33.0</v>
      </c>
      <c r="I705" s="14" t="s">
        <v>40</v>
      </c>
      <c r="J705" s="20">
        <v>0.0</v>
      </c>
      <c r="K705" s="16" t="str">
        <f t="shared" si="1"/>
        <v>One sex</v>
      </c>
      <c r="L705" s="16" t="s">
        <v>40</v>
      </c>
      <c r="M705" s="16" t="s">
        <v>40</v>
      </c>
      <c r="N705" s="16" t="s">
        <v>40</v>
      </c>
      <c r="O705" s="25"/>
      <c r="P705" s="25"/>
      <c r="Q705" s="25"/>
      <c r="R705" s="25"/>
      <c r="S705" s="25"/>
      <c r="T705" s="25"/>
      <c r="AA705" s="20">
        <v>33.0</v>
      </c>
      <c r="AB705" s="20">
        <v>0.0</v>
      </c>
    </row>
    <row r="706">
      <c r="A706" s="7">
        <v>985.0</v>
      </c>
      <c r="B706" s="11" t="s">
        <v>2613</v>
      </c>
      <c r="C706" s="11" t="s">
        <v>2614</v>
      </c>
      <c r="D706" s="11" t="s">
        <v>2615</v>
      </c>
      <c r="E706" s="7">
        <v>2003.0</v>
      </c>
      <c r="F706" s="11" t="s">
        <v>2616</v>
      </c>
      <c r="G706" s="12" t="s">
        <v>40</v>
      </c>
      <c r="H706" s="13"/>
      <c r="I706" s="14" t="s">
        <v>40</v>
      </c>
      <c r="J706" s="13"/>
      <c r="K706" s="16" t="str">
        <f t="shared" si="1"/>
        <v>One sex</v>
      </c>
      <c r="L706" s="16" t="s">
        <v>40</v>
      </c>
      <c r="M706" s="16" t="s">
        <v>40</v>
      </c>
      <c r="N706" s="16" t="s">
        <v>39</v>
      </c>
      <c r="O706" s="25"/>
      <c r="P706" s="25"/>
      <c r="Q706" s="25"/>
      <c r="R706" s="25"/>
      <c r="S706" s="25"/>
      <c r="T706" s="11" t="s">
        <v>2617</v>
      </c>
      <c r="AA706" s="13"/>
      <c r="AB706" s="13"/>
      <c r="AC706" s="20">
        <v>14.0</v>
      </c>
    </row>
    <row r="707">
      <c r="A707" s="7">
        <v>986.0</v>
      </c>
      <c r="B707" s="11" t="s">
        <v>2618</v>
      </c>
      <c r="C707" s="11" t="s">
        <v>2619</v>
      </c>
      <c r="D707" s="11" t="s">
        <v>2620</v>
      </c>
      <c r="E707" s="7">
        <v>2003.0</v>
      </c>
      <c r="F707" s="11" t="s">
        <v>2621</v>
      </c>
      <c r="G707" s="12" t="s">
        <v>39</v>
      </c>
      <c r="H707" s="13"/>
      <c r="I707" s="14" t="s">
        <v>40</v>
      </c>
      <c r="J707" s="13"/>
      <c r="K707" s="16" t="str">
        <f t="shared" si="1"/>
        <v>One sex</v>
      </c>
      <c r="L707" s="16" t="s">
        <v>40</v>
      </c>
      <c r="M707" s="16" t="s">
        <v>40</v>
      </c>
      <c r="N707" s="16" t="s">
        <v>40</v>
      </c>
      <c r="O707" s="25"/>
      <c r="P707" s="25"/>
      <c r="Q707" s="25"/>
      <c r="R707" s="25"/>
      <c r="S707" s="25"/>
      <c r="T707" s="25"/>
      <c r="AA707" s="13"/>
      <c r="AB707" s="13"/>
    </row>
    <row r="708">
      <c r="A708" s="7">
        <v>988.0</v>
      </c>
      <c r="B708" s="11" t="s">
        <v>2622</v>
      </c>
      <c r="C708" s="11" t="s">
        <v>2623</v>
      </c>
      <c r="D708" s="11" t="s">
        <v>2624</v>
      </c>
      <c r="E708" s="7">
        <v>2003.0</v>
      </c>
      <c r="F708" s="11" t="s">
        <v>47</v>
      </c>
      <c r="G708" s="12" t="s">
        <v>39</v>
      </c>
      <c r="H708" s="20">
        <v>24.0</v>
      </c>
      <c r="I708" s="14" t="s">
        <v>40</v>
      </c>
      <c r="J708" s="20">
        <v>0.0</v>
      </c>
      <c r="K708" s="16" t="str">
        <f t="shared" si="1"/>
        <v>One sex</v>
      </c>
      <c r="L708" s="16" t="s">
        <v>40</v>
      </c>
      <c r="M708" s="16" t="s">
        <v>40</v>
      </c>
      <c r="N708" s="16" t="s">
        <v>40</v>
      </c>
      <c r="O708" s="25"/>
      <c r="P708" s="25"/>
      <c r="Q708" s="25"/>
      <c r="R708" s="25"/>
      <c r="S708" s="25"/>
      <c r="T708" s="25"/>
      <c r="AA708" s="20">
        <v>24.0</v>
      </c>
      <c r="AB708" s="20">
        <v>0.0</v>
      </c>
    </row>
    <row r="709">
      <c r="A709" s="7">
        <v>992.0</v>
      </c>
      <c r="B709" s="11" t="s">
        <v>2625</v>
      </c>
      <c r="C709" s="11" t="s">
        <v>2626</v>
      </c>
      <c r="D709" s="11" t="s">
        <v>2627</v>
      </c>
      <c r="E709" s="7">
        <v>2003.0</v>
      </c>
      <c r="F709" s="11" t="s">
        <v>2346</v>
      </c>
      <c r="G709" s="12" t="s">
        <v>40</v>
      </c>
      <c r="H709" s="20">
        <v>0.0</v>
      </c>
      <c r="I709" s="14" t="s">
        <v>39</v>
      </c>
      <c r="J709" s="20">
        <v>254.0</v>
      </c>
      <c r="K709" s="16" t="str">
        <f t="shared" si="1"/>
        <v>One sex</v>
      </c>
      <c r="L709" s="16" t="s">
        <v>40</v>
      </c>
      <c r="M709" s="16" t="s">
        <v>40</v>
      </c>
      <c r="N709" s="16" t="s">
        <v>40</v>
      </c>
      <c r="O709" s="25"/>
      <c r="P709" s="25"/>
      <c r="Q709" s="25"/>
      <c r="R709" s="25"/>
      <c r="S709" s="25"/>
      <c r="T709" s="25"/>
      <c r="AA709" s="20">
        <v>0.0</v>
      </c>
      <c r="AB709" s="20">
        <v>254.0</v>
      </c>
    </row>
    <row r="710">
      <c r="A710" s="7">
        <v>993.0</v>
      </c>
      <c r="B710" s="11" t="s">
        <v>2628</v>
      </c>
      <c r="C710" s="11" t="s">
        <v>2629</v>
      </c>
      <c r="D710" s="11" t="s">
        <v>2630</v>
      </c>
      <c r="E710" s="7">
        <v>2003.0</v>
      </c>
      <c r="F710" s="11" t="s">
        <v>2631</v>
      </c>
      <c r="G710" s="12" t="s">
        <v>40</v>
      </c>
      <c r="H710" s="20">
        <v>0.0</v>
      </c>
      <c r="I710" s="14" t="s">
        <v>39</v>
      </c>
      <c r="J710" s="20">
        <v>96.0</v>
      </c>
      <c r="K710" s="16" t="str">
        <f t="shared" si="1"/>
        <v>One sex</v>
      </c>
      <c r="L710" s="16" t="s">
        <v>40</v>
      </c>
      <c r="M710" s="16" t="s">
        <v>40</v>
      </c>
      <c r="N710" s="16" t="s">
        <v>40</v>
      </c>
      <c r="O710" s="25"/>
      <c r="P710" s="25"/>
      <c r="Q710" s="25"/>
      <c r="R710" s="25"/>
      <c r="S710" s="25"/>
      <c r="T710" s="11" t="s">
        <v>2632</v>
      </c>
      <c r="AA710" s="20">
        <v>0.0</v>
      </c>
      <c r="AB710" s="20">
        <v>96.0</v>
      </c>
    </row>
    <row r="711">
      <c r="A711" s="7">
        <v>994.0</v>
      </c>
      <c r="B711" s="11" t="s">
        <v>2633</v>
      </c>
      <c r="C711" s="11" t="s">
        <v>2634</v>
      </c>
      <c r="D711" s="11" t="s">
        <v>2635</v>
      </c>
      <c r="E711" s="7">
        <v>2003.0</v>
      </c>
      <c r="F711" s="11" t="s">
        <v>47</v>
      </c>
      <c r="G711" s="12" t="s">
        <v>39</v>
      </c>
      <c r="H711" s="20">
        <v>24.0</v>
      </c>
      <c r="I711" s="14" t="s">
        <v>40</v>
      </c>
      <c r="J711" s="20">
        <v>0.0</v>
      </c>
      <c r="K711" s="16" t="str">
        <f t="shared" si="1"/>
        <v>One sex</v>
      </c>
      <c r="L711" s="16" t="s">
        <v>40</v>
      </c>
      <c r="M711" s="16" t="s">
        <v>40</v>
      </c>
      <c r="N711" s="16" t="s">
        <v>40</v>
      </c>
      <c r="O711" s="25"/>
      <c r="P711" s="25"/>
      <c r="Q711" s="25"/>
      <c r="R711" s="25"/>
      <c r="S711" s="25"/>
      <c r="T711" s="11" t="s">
        <v>2636</v>
      </c>
      <c r="AA711" s="20">
        <v>24.0</v>
      </c>
      <c r="AB711" s="20">
        <v>0.0</v>
      </c>
    </row>
    <row r="712">
      <c r="A712" s="7">
        <v>996.0</v>
      </c>
      <c r="B712" s="11" t="s">
        <v>2637</v>
      </c>
      <c r="C712" s="11" t="s">
        <v>2638</v>
      </c>
      <c r="D712" s="11" t="s">
        <v>2639</v>
      </c>
      <c r="E712" s="7">
        <v>2003.0</v>
      </c>
      <c r="F712" s="11" t="s">
        <v>2640</v>
      </c>
      <c r="G712" s="12" t="s">
        <v>40</v>
      </c>
      <c r="I712" s="14" t="s">
        <v>39</v>
      </c>
      <c r="K712" s="16" t="str">
        <f t="shared" si="1"/>
        <v>One sex</v>
      </c>
      <c r="L712" s="16" t="s">
        <v>40</v>
      </c>
      <c r="M712" s="16" t="s">
        <v>40</v>
      </c>
      <c r="N712" s="16" t="s">
        <v>40</v>
      </c>
      <c r="O712" s="25"/>
      <c r="P712" s="25"/>
      <c r="Q712" s="25"/>
      <c r="R712" s="25"/>
      <c r="S712" s="25"/>
      <c r="T712" s="25"/>
    </row>
    <row r="713">
      <c r="A713" s="7">
        <v>997.0</v>
      </c>
      <c r="B713" s="11" t="s">
        <v>2641</v>
      </c>
      <c r="C713" s="11" t="s">
        <v>2642</v>
      </c>
      <c r="D713" s="11" t="s">
        <v>2643</v>
      </c>
      <c r="E713" s="7">
        <v>2003.0</v>
      </c>
      <c r="F713" s="11" t="s">
        <v>2644</v>
      </c>
      <c r="G713" s="12" t="s">
        <v>40</v>
      </c>
      <c r="H713" s="20">
        <v>0.0</v>
      </c>
      <c r="I713" s="14" t="s">
        <v>40</v>
      </c>
      <c r="J713" s="20">
        <v>120.0</v>
      </c>
      <c r="K713" s="16" t="str">
        <f t="shared" si="1"/>
        <v>XXXXXXX</v>
      </c>
      <c r="L713" s="16" t="s">
        <v>40</v>
      </c>
      <c r="M713" s="16" t="s">
        <v>39</v>
      </c>
      <c r="N713" s="16" t="s">
        <v>40</v>
      </c>
      <c r="O713" s="11"/>
      <c r="P713" s="25"/>
      <c r="Q713" s="25"/>
      <c r="R713" s="25"/>
      <c r="S713" s="25"/>
      <c r="T713" s="11" t="s">
        <v>604</v>
      </c>
      <c r="AA713" s="20">
        <v>0.0</v>
      </c>
      <c r="AB713" s="20">
        <v>120.0</v>
      </c>
    </row>
    <row r="714">
      <c r="A714" s="7">
        <v>1000.0</v>
      </c>
      <c r="B714" s="11" t="s">
        <v>2645</v>
      </c>
      <c r="C714" s="11" t="s">
        <v>2646</v>
      </c>
      <c r="D714" s="11" t="s">
        <v>2647</v>
      </c>
      <c r="E714" s="7">
        <v>2003.0</v>
      </c>
      <c r="F714" s="11" t="s">
        <v>84</v>
      </c>
      <c r="G714" s="12" t="s">
        <v>39</v>
      </c>
      <c r="H714" s="20">
        <v>20.0</v>
      </c>
      <c r="I714" s="14" t="s">
        <v>40</v>
      </c>
      <c r="J714" s="20">
        <v>20.0</v>
      </c>
      <c r="K714" s="16" t="str">
        <f t="shared" si="1"/>
        <v>One sex</v>
      </c>
      <c r="L714" s="16" t="s">
        <v>40</v>
      </c>
      <c r="M714" s="16" t="s">
        <v>40</v>
      </c>
      <c r="N714" s="16" t="s">
        <v>40</v>
      </c>
      <c r="O714" s="25"/>
      <c r="P714" s="25"/>
      <c r="Q714" s="25"/>
      <c r="R714" s="25"/>
      <c r="S714" s="25"/>
      <c r="T714" s="25"/>
      <c r="AA714" s="20">
        <v>20.0</v>
      </c>
      <c r="AB714" s="20">
        <v>20.0</v>
      </c>
    </row>
    <row r="715">
      <c r="A715" s="7">
        <v>1001.0</v>
      </c>
      <c r="B715" s="11" t="s">
        <v>2648</v>
      </c>
      <c r="C715" s="11" t="s">
        <v>2649</v>
      </c>
      <c r="D715" s="11" t="s">
        <v>2647</v>
      </c>
      <c r="E715" s="7">
        <v>2003.0</v>
      </c>
      <c r="F715" s="11" t="s">
        <v>84</v>
      </c>
      <c r="G715" s="12" t="s">
        <v>39</v>
      </c>
      <c r="H715" s="13"/>
      <c r="I715" s="14" t="s">
        <v>40</v>
      </c>
      <c r="J715" s="20">
        <v>0.0</v>
      </c>
      <c r="K715" s="16" t="str">
        <f t="shared" si="1"/>
        <v>One sex</v>
      </c>
      <c r="L715" s="16" t="s">
        <v>40</v>
      </c>
      <c r="M715" s="16" t="s">
        <v>40</v>
      </c>
      <c r="N715" s="16" t="s">
        <v>40</v>
      </c>
      <c r="O715" s="25"/>
      <c r="P715" s="25"/>
      <c r="Q715" s="25"/>
      <c r="R715" s="25"/>
      <c r="S715" s="25"/>
      <c r="T715" s="25"/>
      <c r="AA715" s="13"/>
      <c r="AB715" s="20">
        <v>0.0</v>
      </c>
    </row>
    <row r="716">
      <c r="A716" s="7">
        <v>1003.0</v>
      </c>
      <c r="B716" s="11" t="s">
        <v>2650</v>
      </c>
      <c r="C716" s="11" t="s">
        <v>2651</v>
      </c>
      <c r="D716" s="11" t="s">
        <v>2652</v>
      </c>
      <c r="E716" s="7">
        <v>2003.0</v>
      </c>
      <c r="F716" s="11" t="s">
        <v>47</v>
      </c>
      <c r="G716" s="12" t="s">
        <v>39</v>
      </c>
      <c r="H716" s="13"/>
      <c r="I716" s="14" t="s">
        <v>40</v>
      </c>
      <c r="J716" s="20">
        <v>0.0</v>
      </c>
      <c r="K716" s="16" t="str">
        <f t="shared" si="1"/>
        <v>One sex</v>
      </c>
      <c r="L716" s="16" t="s">
        <v>40</v>
      </c>
      <c r="M716" s="16" t="s">
        <v>40</v>
      </c>
      <c r="N716" s="16" t="s">
        <v>40</v>
      </c>
      <c r="O716" s="25"/>
      <c r="P716" s="25"/>
      <c r="Q716" s="25"/>
      <c r="R716" s="25"/>
      <c r="S716" s="25"/>
      <c r="T716" s="25"/>
      <c r="AA716" s="13"/>
      <c r="AB716" s="20">
        <v>0.0</v>
      </c>
    </row>
    <row r="717">
      <c r="A717" s="7">
        <v>1004.0</v>
      </c>
      <c r="B717" s="11" t="s">
        <v>2653</v>
      </c>
      <c r="C717" s="11" t="s">
        <v>2654</v>
      </c>
      <c r="D717" s="11" t="s">
        <v>2655</v>
      </c>
      <c r="E717" s="7">
        <v>2003.0</v>
      </c>
      <c r="F717" s="11" t="s">
        <v>74</v>
      </c>
      <c r="G717" s="12" t="s">
        <v>40</v>
      </c>
      <c r="H717" s="13"/>
      <c r="I717" s="14" t="s">
        <v>40</v>
      </c>
      <c r="J717" s="13"/>
      <c r="K717" s="16" t="str">
        <f t="shared" si="1"/>
        <v>XXXXXXX</v>
      </c>
      <c r="L717" s="16" t="s">
        <v>40</v>
      </c>
      <c r="M717" s="16" t="s">
        <v>39</v>
      </c>
      <c r="N717" s="16" t="s">
        <v>40</v>
      </c>
      <c r="O717" s="11"/>
      <c r="P717" s="25"/>
      <c r="Q717" s="25"/>
      <c r="R717" s="25"/>
      <c r="S717" s="25"/>
      <c r="T717" s="11" t="s">
        <v>2656</v>
      </c>
      <c r="AA717" s="13"/>
      <c r="AB717" s="13"/>
    </row>
    <row r="718">
      <c r="A718" s="7">
        <v>1005.0</v>
      </c>
      <c r="B718" s="11" t="s">
        <v>2657</v>
      </c>
      <c r="C718" s="11" t="s">
        <v>2658</v>
      </c>
      <c r="D718" s="11" t="s">
        <v>2659</v>
      </c>
      <c r="E718" s="7">
        <v>2003.0</v>
      </c>
      <c r="F718" s="11" t="s">
        <v>47</v>
      </c>
      <c r="G718" s="12" t="s">
        <v>40</v>
      </c>
      <c r="H718" s="13"/>
      <c r="I718" s="14" t="s">
        <v>40</v>
      </c>
      <c r="J718" s="13"/>
      <c r="K718" s="16" t="str">
        <f t="shared" si="1"/>
        <v>One sex</v>
      </c>
      <c r="L718" s="16" t="s">
        <v>40</v>
      </c>
      <c r="M718" s="16" t="s">
        <v>40</v>
      </c>
      <c r="N718" s="16" t="s">
        <v>39</v>
      </c>
      <c r="O718" s="25"/>
      <c r="P718" s="25"/>
      <c r="Q718" s="25"/>
      <c r="R718" s="25"/>
      <c r="S718" s="25"/>
      <c r="T718" s="25"/>
      <c r="AA718" s="13"/>
      <c r="AB718" s="13"/>
    </row>
    <row r="719">
      <c r="A719" s="34">
        <v>18.0</v>
      </c>
      <c r="B719" s="35" t="s">
        <v>2660</v>
      </c>
      <c r="C719" s="35" t="s">
        <v>2661</v>
      </c>
      <c r="D719" s="35" t="s">
        <v>2662</v>
      </c>
      <c r="E719" s="35">
        <v>2018.0</v>
      </c>
      <c r="F719" s="9" t="s">
        <v>31</v>
      </c>
      <c r="G719" s="9" t="s">
        <v>31</v>
      </c>
      <c r="H719" s="9" t="s">
        <v>31</v>
      </c>
      <c r="I719" s="9" t="s">
        <v>31</v>
      </c>
      <c r="J719" s="9" t="s">
        <v>31</v>
      </c>
      <c r="K719" s="9" t="s">
        <v>31</v>
      </c>
      <c r="L719" s="9" t="s">
        <v>31</v>
      </c>
      <c r="M719" s="9" t="s">
        <v>31</v>
      </c>
      <c r="N719" s="9" t="s">
        <v>31</v>
      </c>
      <c r="O719" s="9" t="s">
        <v>31</v>
      </c>
      <c r="P719" s="9" t="s">
        <v>31</v>
      </c>
      <c r="Q719" s="9" t="s">
        <v>31</v>
      </c>
      <c r="R719" s="9" t="s">
        <v>31</v>
      </c>
      <c r="S719" s="9" t="s">
        <v>31</v>
      </c>
      <c r="T719" s="9" t="s">
        <v>31</v>
      </c>
      <c r="U719" s="9" t="s">
        <v>31</v>
      </c>
      <c r="V719" s="9" t="s">
        <v>31</v>
      </c>
      <c r="W719" s="9" t="s">
        <v>31</v>
      </c>
      <c r="X719" s="9" t="s">
        <v>31</v>
      </c>
      <c r="Y719" s="9" t="s">
        <v>31</v>
      </c>
      <c r="Z719" s="9" t="s">
        <v>31</v>
      </c>
      <c r="AA719" s="9" t="s">
        <v>31</v>
      </c>
      <c r="AB719" s="9" t="s">
        <v>31</v>
      </c>
      <c r="AC719" s="9" t="s">
        <v>31</v>
      </c>
    </row>
    <row r="720">
      <c r="A720" s="34">
        <v>27.0</v>
      </c>
      <c r="B720" s="35" t="s">
        <v>2663</v>
      </c>
      <c r="C720" s="35" t="s">
        <v>2664</v>
      </c>
      <c r="D720" s="35" t="s">
        <v>2665</v>
      </c>
      <c r="E720" s="35">
        <v>2018.0</v>
      </c>
      <c r="F720" s="9" t="s">
        <v>31</v>
      </c>
      <c r="G720" s="9" t="s">
        <v>31</v>
      </c>
      <c r="H720" s="9" t="s">
        <v>31</v>
      </c>
      <c r="I720" s="9" t="s">
        <v>31</v>
      </c>
      <c r="J720" s="9" t="s">
        <v>31</v>
      </c>
      <c r="K720" s="9" t="s">
        <v>31</v>
      </c>
      <c r="L720" s="9" t="s">
        <v>31</v>
      </c>
      <c r="M720" s="9" t="s">
        <v>31</v>
      </c>
      <c r="N720" s="9" t="s">
        <v>31</v>
      </c>
      <c r="O720" s="9" t="s">
        <v>31</v>
      </c>
      <c r="P720" s="9" t="s">
        <v>31</v>
      </c>
      <c r="Q720" s="9" t="s">
        <v>31</v>
      </c>
      <c r="R720" s="9" t="s">
        <v>31</v>
      </c>
      <c r="S720" s="9" t="s">
        <v>31</v>
      </c>
      <c r="T720" s="9" t="s">
        <v>31</v>
      </c>
      <c r="U720" s="9" t="s">
        <v>31</v>
      </c>
      <c r="V720" s="9" t="s">
        <v>31</v>
      </c>
      <c r="W720" s="9" t="s">
        <v>31</v>
      </c>
      <c r="X720" s="9" t="s">
        <v>31</v>
      </c>
      <c r="Y720" s="9" t="s">
        <v>31</v>
      </c>
      <c r="Z720" s="9" t="s">
        <v>31</v>
      </c>
      <c r="AA720" s="9" t="s">
        <v>31</v>
      </c>
      <c r="AB720" s="9" t="s">
        <v>31</v>
      </c>
      <c r="AC720" s="9" t="s">
        <v>31</v>
      </c>
    </row>
    <row r="721">
      <c r="A721" s="34">
        <v>29.0</v>
      </c>
      <c r="B721" s="35" t="s">
        <v>2666</v>
      </c>
      <c r="C721" s="35" t="s">
        <v>2667</v>
      </c>
      <c r="D721" s="35" t="s">
        <v>2668</v>
      </c>
      <c r="E721" s="35">
        <v>2018.0</v>
      </c>
      <c r="F721" s="9" t="s">
        <v>31</v>
      </c>
      <c r="G721" s="9" t="s">
        <v>31</v>
      </c>
      <c r="H721" s="9" t="s">
        <v>31</v>
      </c>
      <c r="I721" s="9" t="s">
        <v>31</v>
      </c>
      <c r="J721" s="9" t="s">
        <v>31</v>
      </c>
      <c r="K721" s="9" t="s">
        <v>31</v>
      </c>
      <c r="L721" s="9" t="s">
        <v>31</v>
      </c>
      <c r="M721" s="9" t="s">
        <v>31</v>
      </c>
      <c r="N721" s="9" t="s">
        <v>31</v>
      </c>
      <c r="O721" s="9" t="s">
        <v>31</v>
      </c>
      <c r="P721" s="9" t="s">
        <v>31</v>
      </c>
      <c r="Q721" s="9" t="s">
        <v>31</v>
      </c>
      <c r="R721" s="9" t="s">
        <v>31</v>
      </c>
      <c r="S721" s="9" t="s">
        <v>31</v>
      </c>
      <c r="T721" s="9" t="s">
        <v>31</v>
      </c>
      <c r="U721" s="9" t="s">
        <v>31</v>
      </c>
      <c r="V721" s="9" t="s">
        <v>31</v>
      </c>
      <c r="W721" s="9" t="s">
        <v>31</v>
      </c>
      <c r="X721" s="9" t="s">
        <v>31</v>
      </c>
      <c r="Y721" s="9" t="s">
        <v>31</v>
      </c>
      <c r="Z721" s="9" t="s">
        <v>31</v>
      </c>
      <c r="AA721" s="9" t="s">
        <v>31</v>
      </c>
      <c r="AB721" s="9" t="s">
        <v>31</v>
      </c>
      <c r="AC721" s="9" t="s">
        <v>31</v>
      </c>
    </row>
    <row r="722">
      <c r="A722" s="34">
        <v>39.0</v>
      </c>
      <c r="B722" s="35" t="s">
        <v>2669</v>
      </c>
      <c r="C722" s="35" t="s">
        <v>2670</v>
      </c>
      <c r="D722" s="35" t="s">
        <v>2671</v>
      </c>
      <c r="E722" s="35">
        <v>2018.0</v>
      </c>
      <c r="F722" s="9" t="s">
        <v>31</v>
      </c>
      <c r="G722" s="9" t="s">
        <v>31</v>
      </c>
      <c r="H722" s="9" t="s">
        <v>31</v>
      </c>
      <c r="I722" s="9" t="s">
        <v>31</v>
      </c>
      <c r="J722" s="9" t="s">
        <v>31</v>
      </c>
      <c r="K722" s="9" t="s">
        <v>31</v>
      </c>
      <c r="L722" s="9" t="s">
        <v>31</v>
      </c>
      <c r="M722" s="9" t="s">
        <v>31</v>
      </c>
      <c r="N722" s="9" t="s">
        <v>31</v>
      </c>
      <c r="O722" s="9" t="s">
        <v>31</v>
      </c>
      <c r="P722" s="9" t="s">
        <v>31</v>
      </c>
      <c r="Q722" s="9" t="s">
        <v>31</v>
      </c>
      <c r="R722" s="9" t="s">
        <v>31</v>
      </c>
      <c r="S722" s="9" t="s">
        <v>31</v>
      </c>
      <c r="T722" s="9" t="s">
        <v>31</v>
      </c>
      <c r="U722" s="9" t="s">
        <v>31</v>
      </c>
      <c r="V722" s="9" t="s">
        <v>31</v>
      </c>
      <c r="W722" s="9" t="s">
        <v>31</v>
      </c>
      <c r="X722" s="9" t="s">
        <v>31</v>
      </c>
      <c r="Y722" s="9" t="s">
        <v>31</v>
      </c>
      <c r="Z722" s="9" t="s">
        <v>31</v>
      </c>
      <c r="AA722" s="9" t="s">
        <v>31</v>
      </c>
      <c r="AB722" s="9" t="s">
        <v>31</v>
      </c>
      <c r="AC722" s="9" t="s">
        <v>31</v>
      </c>
    </row>
    <row r="723">
      <c r="A723" s="34">
        <v>41.0</v>
      </c>
      <c r="B723" s="35" t="s">
        <v>2672</v>
      </c>
      <c r="C723" s="35" t="s">
        <v>2673</v>
      </c>
      <c r="D723" s="35" t="s">
        <v>2674</v>
      </c>
      <c r="E723" s="35">
        <v>2018.0</v>
      </c>
      <c r="F723" s="9" t="s">
        <v>31</v>
      </c>
      <c r="G723" s="9" t="s">
        <v>31</v>
      </c>
      <c r="H723" s="9" t="s">
        <v>31</v>
      </c>
      <c r="I723" s="9" t="s">
        <v>31</v>
      </c>
      <c r="J723" s="9" t="s">
        <v>31</v>
      </c>
      <c r="K723" s="9" t="s">
        <v>31</v>
      </c>
      <c r="L723" s="9" t="s">
        <v>31</v>
      </c>
      <c r="M723" s="9" t="s">
        <v>31</v>
      </c>
      <c r="N723" s="9" t="s">
        <v>31</v>
      </c>
      <c r="O723" s="9" t="s">
        <v>31</v>
      </c>
      <c r="P723" s="9" t="s">
        <v>31</v>
      </c>
      <c r="Q723" s="9" t="s">
        <v>31</v>
      </c>
      <c r="R723" s="9" t="s">
        <v>31</v>
      </c>
      <c r="S723" s="9" t="s">
        <v>31</v>
      </c>
      <c r="T723" s="9" t="s">
        <v>31</v>
      </c>
      <c r="U723" s="9" t="s">
        <v>31</v>
      </c>
      <c r="V723" s="9" t="s">
        <v>31</v>
      </c>
      <c r="W723" s="9" t="s">
        <v>31</v>
      </c>
      <c r="X723" s="9" t="s">
        <v>31</v>
      </c>
      <c r="Y723" s="9" t="s">
        <v>31</v>
      </c>
      <c r="Z723" s="9" t="s">
        <v>31</v>
      </c>
      <c r="AA723" s="9" t="s">
        <v>31</v>
      </c>
      <c r="AB723" s="9" t="s">
        <v>31</v>
      </c>
      <c r="AC723" s="9" t="s">
        <v>31</v>
      </c>
    </row>
    <row r="724">
      <c r="A724" s="34">
        <v>42.0</v>
      </c>
      <c r="B724" s="35" t="s">
        <v>2675</v>
      </c>
      <c r="C724" s="35" t="s">
        <v>2676</v>
      </c>
      <c r="D724" s="35" t="s">
        <v>2677</v>
      </c>
      <c r="E724" s="35">
        <v>2018.0</v>
      </c>
      <c r="F724" s="9" t="s">
        <v>31</v>
      </c>
      <c r="G724" s="9" t="s">
        <v>31</v>
      </c>
      <c r="H724" s="9" t="s">
        <v>31</v>
      </c>
      <c r="I724" s="9" t="s">
        <v>31</v>
      </c>
      <c r="J724" s="9" t="s">
        <v>31</v>
      </c>
      <c r="K724" s="9" t="s">
        <v>31</v>
      </c>
      <c r="L724" s="9" t="s">
        <v>31</v>
      </c>
      <c r="M724" s="9" t="s">
        <v>31</v>
      </c>
      <c r="N724" s="9" t="s">
        <v>31</v>
      </c>
      <c r="O724" s="9" t="s">
        <v>31</v>
      </c>
      <c r="P724" s="9" t="s">
        <v>31</v>
      </c>
      <c r="Q724" s="9" t="s">
        <v>31</v>
      </c>
      <c r="R724" s="9" t="s">
        <v>31</v>
      </c>
      <c r="S724" s="9" t="s">
        <v>31</v>
      </c>
      <c r="T724" s="9" t="s">
        <v>31</v>
      </c>
      <c r="U724" s="9" t="s">
        <v>31</v>
      </c>
      <c r="V724" s="9" t="s">
        <v>31</v>
      </c>
      <c r="W724" s="9" t="s">
        <v>31</v>
      </c>
      <c r="X724" s="9" t="s">
        <v>31</v>
      </c>
      <c r="Y724" s="9" t="s">
        <v>31</v>
      </c>
      <c r="Z724" s="9" t="s">
        <v>31</v>
      </c>
      <c r="AA724" s="9" t="s">
        <v>31</v>
      </c>
      <c r="AB724" s="9" t="s">
        <v>31</v>
      </c>
      <c r="AC724" s="9" t="s">
        <v>31</v>
      </c>
    </row>
    <row r="725">
      <c r="A725" s="34">
        <v>45.0</v>
      </c>
      <c r="B725" s="35" t="s">
        <v>2678</v>
      </c>
      <c r="C725" s="35" t="s">
        <v>2679</v>
      </c>
      <c r="D725" s="35" t="s">
        <v>2680</v>
      </c>
      <c r="E725" s="35">
        <v>2018.0</v>
      </c>
      <c r="F725" s="9" t="s">
        <v>31</v>
      </c>
      <c r="G725" s="9" t="s">
        <v>31</v>
      </c>
      <c r="H725" s="9" t="s">
        <v>31</v>
      </c>
      <c r="I725" s="9" t="s">
        <v>31</v>
      </c>
      <c r="J725" s="9" t="s">
        <v>31</v>
      </c>
      <c r="K725" s="9" t="s">
        <v>31</v>
      </c>
      <c r="L725" s="9" t="s">
        <v>31</v>
      </c>
      <c r="M725" s="9" t="s">
        <v>31</v>
      </c>
      <c r="N725" s="9" t="s">
        <v>31</v>
      </c>
      <c r="O725" s="9" t="s">
        <v>31</v>
      </c>
      <c r="P725" s="9" t="s">
        <v>31</v>
      </c>
      <c r="Q725" s="9" t="s">
        <v>31</v>
      </c>
      <c r="R725" s="9" t="s">
        <v>31</v>
      </c>
      <c r="S725" s="9" t="s">
        <v>31</v>
      </c>
      <c r="T725" s="9" t="s">
        <v>31</v>
      </c>
      <c r="U725" s="9" t="s">
        <v>31</v>
      </c>
      <c r="V725" s="9" t="s">
        <v>31</v>
      </c>
      <c r="W725" s="9" t="s">
        <v>31</v>
      </c>
      <c r="X725" s="9" t="s">
        <v>31</v>
      </c>
      <c r="Y725" s="9" t="s">
        <v>31</v>
      </c>
      <c r="Z725" s="9" t="s">
        <v>31</v>
      </c>
      <c r="AA725" s="9" t="s">
        <v>31</v>
      </c>
      <c r="AB725" s="9" t="s">
        <v>31</v>
      </c>
      <c r="AC725" s="9" t="s">
        <v>31</v>
      </c>
    </row>
    <row r="726">
      <c r="A726" s="34">
        <v>49.0</v>
      </c>
      <c r="B726" s="35" t="s">
        <v>2681</v>
      </c>
      <c r="C726" s="35" t="s">
        <v>2682</v>
      </c>
      <c r="D726" s="35" t="s">
        <v>2683</v>
      </c>
      <c r="E726" s="35">
        <v>2018.0</v>
      </c>
      <c r="F726" s="9" t="s">
        <v>31</v>
      </c>
      <c r="G726" s="9" t="s">
        <v>31</v>
      </c>
      <c r="H726" s="9" t="s">
        <v>31</v>
      </c>
      <c r="I726" s="9" t="s">
        <v>31</v>
      </c>
      <c r="J726" s="9" t="s">
        <v>31</v>
      </c>
      <c r="K726" s="9" t="s">
        <v>31</v>
      </c>
      <c r="L726" s="9" t="s">
        <v>31</v>
      </c>
      <c r="M726" s="9" t="s">
        <v>31</v>
      </c>
      <c r="N726" s="9" t="s">
        <v>31</v>
      </c>
      <c r="O726" s="9" t="s">
        <v>31</v>
      </c>
      <c r="P726" s="9" t="s">
        <v>31</v>
      </c>
      <c r="Q726" s="9" t="s">
        <v>31</v>
      </c>
      <c r="R726" s="9" t="s">
        <v>31</v>
      </c>
      <c r="S726" s="9" t="s">
        <v>31</v>
      </c>
      <c r="T726" s="9" t="s">
        <v>31</v>
      </c>
      <c r="U726" s="9" t="s">
        <v>31</v>
      </c>
      <c r="V726" s="9" t="s">
        <v>31</v>
      </c>
      <c r="W726" s="9" t="s">
        <v>31</v>
      </c>
      <c r="X726" s="9" t="s">
        <v>31</v>
      </c>
      <c r="Y726" s="9" t="s">
        <v>31</v>
      </c>
      <c r="Z726" s="9" t="s">
        <v>31</v>
      </c>
      <c r="AA726" s="9" t="s">
        <v>31</v>
      </c>
      <c r="AB726" s="9" t="s">
        <v>31</v>
      </c>
      <c r="AC726" s="9" t="s">
        <v>31</v>
      </c>
    </row>
    <row r="727">
      <c r="A727" s="34">
        <v>50.0</v>
      </c>
      <c r="B727" s="35" t="s">
        <v>2684</v>
      </c>
      <c r="C727" s="35" t="s">
        <v>2685</v>
      </c>
      <c r="D727" s="35" t="s">
        <v>2686</v>
      </c>
      <c r="E727" s="35">
        <v>2018.0</v>
      </c>
      <c r="F727" s="9" t="s">
        <v>31</v>
      </c>
      <c r="G727" s="9" t="s">
        <v>31</v>
      </c>
      <c r="H727" s="9" t="s">
        <v>31</v>
      </c>
      <c r="I727" s="9" t="s">
        <v>31</v>
      </c>
      <c r="J727" s="9" t="s">
        <v>31</v>
      </c>
      <c r="K727" s="9" t="s">
        <v>31</v>
      </c>
      <c r="L727" s="9" t="s">
        <v>31</v>
      </c>
      <c r="M727" s="9" t="s">
        <v>31</v>
      </c>
      <c r="N727" s="9" t="s">
        <v>31</v>
      </c>
      <c r="O727" s="9" t="s">
        <v>31</v>
      </c>
      <c r="P727" s="9" t="s">
        <v>31</v>
      </c>
      <c r="Q727" s="9" t="s">
        <v>31</v>
      </c>
      <c r="R727" s="9" t="s">
        <v>31</v>
      </c>
      <c r="S727" s="9" t="s">
        <v>31</v>
      </c>
      <c r="T727" s="9" t="s">
        <v>31</v>
      </c>
      <c r="U727" s="9" t="s">
        <v>31</v>
      </c>
      <c r="V727" s="9" t="s">
        <v>31</v>
      </c>
      <c r="W727" s="9" t="s">
        <v>31</v>
      </c>
      <c r="X727" s="9" t="s">
        <v>31</v>
      </c>
      <c r="Y727" s="9" t="s">
        <v>31</v>
      </c>
      <c r="Z727" s="9" t="s">
        <v>31</v>
      </c>
      <c r="AA727" s="9" t="s">
        <v>31</v>
      </c>
      <c r="AB727" s="9" t="s">
        <v>31</v>
      </c>
      <c r="AC727" s="9" t="s">
        <v>31</v>
      </c>
    </row>
    <row r="728">
      <c r="A728" s="34">
        <v>54.0</v>
      </c>
      <c r="B728" s="35" t="s">
        <v>2687</v>
      </c>
      <c r="C728" s="35" t="s">
        <v>2688</v>
      </c>
      <c r="D728" s="35" t="s">
        <v>2689</v>
      </c>
      <c r="E728" s="35">
        <v>2018.0</v>
      </c>
      <c r="F728" s="9" t="s">
        <v>31</v>
      </c>
      <c r="G728" s="9" t="s">
        <v>31</v>
      </c>
      <c r="H728" s="9" t="s">
        <v>31</v>
      </c>
      <c r="I728" s="9" t="s">
        <v>31</v>
      </c>
      <c r="J728" s="9" t="s">
        <v>31</v>
      </c>
      <c r="K728" s="9" t="s">
        <v>31</v>
      </c>
      <c r="L728" s="9" t="s">
        <v>31</v>
      </c>
      <c r="M728" s="9" t="s">
        <v>31</v>
      </c>
      <c r="N728" s="9" t="s">
        <v>31</v>
      </c>
      <c r="O728" s="9" t="s">
        <v>31</v>
      </c>
      <c r="P728" s="9" t="s">
        <v>31</v>
      </c>
      <c r="Q728" s="9" t="s">
        <v>31</v>
      </c>
      <c r="R728" s="9" t="s">
        <v>31</v>
      </c>
      <c r="S728" s="9" t="s">
        <v>31</v>
      </c>
      <c r="T728" s="9" t="s">
        <v>31</v>
      </c>
      <c r="U728" s="9" t="s">
        <v>31</v>
      </c>
      <c r="V728" s="9" t="s">
        <v>31</v>
      </c>
      <c r="W728" s="9" t="s">
        <v>31</v>
      </c>
      <c r="X728" s="9" t="s">
        <v>31</v>
      </c>
      <c r="Y728" s="9" t="s">
        <v>31</v>
      </c>
      <c r="Z728" s="9" t="s">
        <v>31</v>
      </c>
      <c r="AA728" s="9" t="s">
        <v>31</v>
      </c>
      <c r="AB728" s="9" t="s">
        <v>31</v>
      </c>
      <c r="AC728" s="9" t="s">
        <v>31</v>
      </c>
    </row>
    <row r="729">
      <c r="A729" s="34">
        <v>55.0</v>
      </c>
      <c r="B729" s="35" t="s">
        <v>2690</v>
      </c>
      <c r="C729" s="35" t="s">
        <v>2691</v>
      </c>
      <c r="D729" s="35" t="s">
        <v>2692</v>
      </c>
      <c r="E729" s="35">
        <v>2017.0</v>
      </c>
      <c r="F729" s="9" t="s">
        <v>31</v>
      </c>
      <c r="G729" s="9" t="s">
        <v>31</v>
      </c>
      <c r="H729" s="9" t="s">
        <v>31</v>
      </c>
      <c r="I729" s="9" t="s">
        <v>31</v>
      </c>
      <c r="J729" s="9" t="s">
        <v>31</v>
      </c>
      <c r="K729" s="9" t="s">
        <v>31</v>
      </c>
      <c r="L729" s="9" t="s">
        <v>31</v>
      </c>
      <c r="M729" s="9" t="s">
        <v>31</v>
      </c>
      <c r="N729" s="9" t="s">
        <v>31</v>
      </c>
      <c r="O729" s="9" t="s">
        <v>31</v>
      </c>
      <c r="P729" s="9" t="s">
        <v>31</v>
      </c>
      <c r="Q729" s="9" t="s">
        <v>31</v>
      </c>
      <c r="R729" s="9" t="s">
        <v>31</v>
      </c>
      <c r="S729" s="9" t="s">
        <v>31</v>
      </c>
      <c r="T729" s="9" t="s">
        <v>31</v>
      </c>
      <c r="U729" s="9" t="s">
        <v>31</v>
      </c>
      <c r="V729" s="9" t="s">
        <v>31</v>
      </c>
      <c r="W729" s="9" t="s">
        <v>31</v>
      </c>
      <c r="X729" s="9" t="s">
        <v>31</v>
      </c>
      <c r="Y729" s="9" t="s">
        <v>31</v>
      </c>
      <c r="Z729" s="9" t="s">
        <v>31</v>
      </c>
      <c r="AA729" s="9" t="s">
        <v>31</v>
      </c>
      <c r="AB729" s="9" t="s">
        <v>31</v>
      </c>
      <c r="AC729" s="9" t="s">
        <v>31</v>
      </c>
    </row>
    <row r="730">
      <c r="A730" s="34">
        <v>56.0</v>
      </c>
      <c r="B730" s="35" t="s">
        <v>2693</v>
      </c>
      <c r="C730" s="35" t="s">
        <v>2694</v>
      </c>
      <c r="D730" s="35" t="s">
        <v>2695</v>
      </c>
      <c r="E730" s="35">
        <v>2017.0</v>
      </c>
      <c r="F730" s="9" t="s">
        <v>31</v>
      </c>
      <c r="G730" s="9" t="s">
        <v>31</v>
      </c>
      <c r="H730" s="9" t="s">
        <v>31</v>
      </c>
      <c r="I730" s="9" t="s">
        <v>31</v>
      </c>
      <c r="J730" s="9" t="s">
        <v>31</v>
      </c>
      <c r="K730" s="9" t="s">
        <v>31</v>
      </c>
      <c r="L730" s="9" t="s">
        <v>31</v>
      </c>
      <c r="M730" s="9" t="s">
        <v>31</v>
      </c>
      <c r="N730" s="9" t="s">
        <v>31</v>
      </c>
      <c r="O730" s="9" t="s">
        <v>31</v>
      </c>
      <c r="P730" s="9" t="s">
        <v>31</v>
      </c>
      <c r="Q730" s="9" t="s">
        <v>31</v>
      </c>
      <c r="R730" s="9" t="s">
        <v>31</v>
      </c>
      <c r="S730" s="9" t="s">
        <v>31</v>
      </c>
      <c r="T730" s="9" t="s">
        <v>31</v>
      </c>
      <c r="U730" s="9" t="s">
        <v>31</v>
      </c>
      <c r="V730" s="9" t="s">
        <v>31</v>
      </c>
      <c r="W730" s="9" t="s">
        <v>31</v>
      </c>
      <c r="X730" s="9" t="s">
        <v>31</v>
      </c>
      <c r="Y730" s="9" t="s">
        <v>31</v>
      </c>
      <c r="Z730" s="9" t="s">
        <v>31</v>
      </c>
      <c r="AA730" s="9" t="s">
        <v>31</v>
      </c>
      <c r="AB730" s="9" t="s">
        <v>31</v>
      </c>
      <c r="AC730" s="9" t="s">
        <v>31</v>
      </c>
    </row>
    <row r="731">
      <c r="A731" s="34">
        <v>58.0</v>
      </c>
      <c r="B731" s="35" t="s">
        <v>2696</v>
      </c>
      <c r="C731" s="35" t="s">
        <v>2697</v>
      </c>
      <c r="D731" s="35" t="s">
        <v>2698</v>
      </c>
      <c r="E731" s="35">
        <v>2017.0</v>
      </c>
      <c r="F731" s="9" t="s">
        <v>31</v>
      </c>
      <c r="G731" s="9" t="s">
        <v>31</v>
      </c>
      <c r="H731" s="9" t="s">
        <v>31</v>
      </c>
      <c r="I731" s="9" t="s">
        <v>31</v>
      </c>
      <c r="J731" s="9" t="s">
        <v>31</v>
      </c>
      <c r="K731" s="9" t="s">
        <v>31</v>
      </c>
      <c r="L731" s="9" t="s">
        <v>31</v>
      </c>
      <c r="M731" s="9" t="s">
        <v>31</v>
      </c>
      <c r="N731" s="9" t="s">
        <v>31</v>
      </c>
      <c r="O731" s="9" t="s">
        <v>31</v>
      </c>
      <c r="P731" s="9" t="s">
        <v>31</v>
      </c>
      <c r="Q731" s="9" t="s">
        <v>31</v>
      </c>
      <c r="R731" s="9" t="s">
        <v>31</v>
      </c>
      <c r="S731" s="9" t="s">
        <v>31</v>
      </c>
      <c r="T731" s="9" t="s">
        <v>31</v>
      </c>
      <c r="U731" s="9" t="s">
        <v>31</v>
      </c>
      <c r="V731" s="9" t="s">
        <v>31</v>
      </c>
      <c r="W731" s="9" t="s">
        <v>31</v>
      </c>
      <c r="X731" s="9" t="s">
        <v>31</v>
      </c>
      <c r="Y731" s="9" t="s">
        <v>31</v>
      </c>
      <c r="Z731" s="9" t="s">
        <v>31</v>
      </c>
      <c r="AA731" s="9" t="s">
        <v>31</v>
      </c>
      <c r="AB731" s="9" t="s">
        <v>31</v>
      </c>
      <c r="AC731" s="9" t="s">
        <v>31</v>
      </c>
    </row>
    <row r="732">
      <c r="A732" s="34">
        <v>63.0</v>
      </c>
      <c r="B732" s="35" t="s">
        <v>2699</v>
      </c>
      <c r="C732" s="35" t="s">
        <v>2700</v>
      </c>
      <c r="D732" s="35" t="s">
        <v>2701</v>
      </c>
      <c r="E732" s="35">
        <v>2017.0</v>
      </c>
      <c r="F732" s="9" t="s">
        <v>31</v>
      </c>
      <c r="G732" s="9" t="s">
        <v>31</v>
      </c>
      <c r="H732" s="9" t="s">
        <v>31</v>
      </c>
      <c r="I732" s="9" t="s">
        <v>31</v>
      </c>
      <c r="J732" s="9" t="s">
        <v>31</v>
      </c>
      <c r="K732" s="9" t="s">
        <v>31</v>
      </c>
      <c r="L732" s="9" t="s">
        <v>31</v>
      </c>
      <c r="M732" s="9" t="s">
        <v>31</v>
      </c>
      <c r="N732" s="9" t="s">
        <v>31</v>
      </c>
      <c r="O732" s="9" t="s">
        <v>31</v>
      </c>
      <c r="P732" s="9" t="s">
        <v>31</v>
      </c>
      <c r="Q732" s="9" t="s">
        <v>31</v>
      </c>
      <c r="R732" s="9" t="s">
        <v>31</v>
      </c>
      <c r="S732" s="9" t="s">
        <v>31</v>
      </c>
      <c r="T732" s="9" t="s">
        <v>31</v>
      </c>
      <c r="U732" s="9" t="s">
        <v>31</v>
      </c>
      <c r="V732" s="9" t="s">
        <v>31</v>
      </c>
      <c r="W732" s="9" t="s">
        <v>31</v>
      </c>
      <c r="X732" s="9" t="s">
        <v>31</v>
      </c>
      <c r="Y732" s="9" t="s">
        <v>31</v>
      </c>
      <c r="Z732" s="9" t="s">
        <v>31</v>
      </c>
      <c r="AA732" s="9" t="s">
        <v>31</v>
      </c>
      <c r="AB732" s="9" t="s">
        <v>31</v>
      </c>
      <c r="AC732" s="9" t="s">
        <v>31</v>
      </c>
    </row>
    <row r="733">
      <c r="A733" s="34">
        <v>74.0</v>
      </c>
      <c r="B733" s="35" t="s">
        <v>2702</v>
      </c>
      <c r="C733" s="35" t="s">
        <v>2703</v>
      </c>
      <c r="D733" s="35" t="s">
        <v>2704</v>
      </c>
      <c r="E733" s="35">
        <v>2017.0</v>
      </c>
      <c r="F733" s="9" t="s">
        <v>31</v>
      </c>
      <c r="G733" s="9" t="s">
        <v>31</v>
      </c>
      <c r="H733" s="9" t="s">
        <v>31</v>
      </c>
      <c r="I733" s="9" t="s">
        <v>31</v>
      </c>
      <c r="J733" s="9" t="s">
        <v>31</v>
      </c>
      <c r="K733" s="9" t="s">
        <v>31</v>
      </c>
      <c r="L733" s="9" t="s">
        <v>31</v>
      </c>
      <c r="M733" s="9" t="s">
        <v>31</v>
      </c>
      <c r="N733" s="9" t="s">
        <v>31</v>
      </c>
      <c r="O733" s="9" t="s">
        <v>31</v>
      </c>
      <c r="P733" s="9" t="s">
        <v>31</v>
      </c>
      <c r="Q733" s="9" t="s">
        <v>31</v>
      </c>
      <c r="R733" s="9" t="s">
        <v>31</v>
      </c>
      <c r="S733" s="9" t="s">
        <v>31</v>
      </c>
      <c r="T733" s="9" t="s">
        <v>31</v>
      </c>
      <c r="U733" s="9" t="s">
        <v>31</v>
      </c>
      <c r="V733" s="9" t="s">
        <v>31</v>
      </c>
      <c r="W733" s="9" t="s">
        <v>31</v>
      </c>
      <c r="X733" s="9" t="s">
        <v>31</v>
      </c>
      <c r="Y733" s="9" t="s">
        <v>31</v>
      </c>
      <c r="Z733" s="9" t="s">
        <v>31</v>
      </c>
      <c r="AA733" s="9" t="s">
        <v>31</v>
      </c>
      <c r="AB733" s="9" t="s">
        <v>31</v>
      </c>
      <c r="AC733" s="9" t="s">
        <v>31</v>
      </c>
    </row>
    <row r="734">
      <c r="A734" s="34">
        <v>75.0</v>
      </c>
      <c r="B734" s="35" t="s">
        <v>2705</v>
      </c>
      <c r="C734" s="35" t="s">
        <v>2706</v>
      </c>
      <c r="D734" s="35" t="s">
        <v>2707</v>
      </c>
      <c r="E734" s="35">
        <v>2017.0</v>
      </c>
      <c r="F734" s="9" t="s">
        <v>31</v>
      </c>
      <c r="G734" s="9" t="s">
        <v>31</v>
      </c>
      <c r="H734" s="9" t="s">
        <v>31</v>
      </c>
      <c r="I734" s="9" t="s">
        <v>31</v>
      </c>
      <c r="J734" s="9" t="s">
        <v>31</v>
      </c>
      <c r="K734" s="9" t="s">
        <v>31</v>
      </c>
      <c r="L734" s="9" t="s">
        <v>31</v>
      </c>
      <c r="M734" s="9" t="s">
        <v>31</v>
      </c>
      <c r="N734" s="9" t="s">
        <v>31</v>
      </c>
      <c r="O734" s="9" t="s">
        <v>31</v>
      </c>
      <c r="P734" s="9" t="s">
        <v>31</v>
      </c>
      <c r="Q734" s="9" t="s">
        <v>31</v>
      </c>
      <c r="R734" s="9" t="s">
        <v>31</v>
      </c>
      <c r="S734" s="9" t="s">
        <v>31</v>
      </c>
      <c r="T734" s="9" t="s">
        <v>31</v>
      </c>
      <c r="U734" s="9" t="s">
        <v>31</v>
      </c>
      <c r="V734" s="9" t="s">
        <v>31</v>
      </c>
      <c r="W734" s="9" t="s">
        <v>31</v>
      </c>
      <c r="X734" s="9" t="s">
        <v>31</v>
      </c>
      <c r="Y734" s="9" t="s">
        <v>31</v>
      </c>
      <c r="Z734" s="9" t="s">
        <v>31</v>
      </c>
      <c r="AA734" s="9" t="s">
        <v>31</v>
      </c>
      <c r="AB734" s="9" t="s">
        <v>31</v>
      </c>
      <c r="AC734" s="9" t="s">
        <v>31</v>
      </c>
    </row>
    <row r="735">
      <c r="A735" s="34">
        <v>81.0</v>
      </c>
      <c r="B735" s="35" t="s">
        <v>2708</v>
      </c>
      <c r="C735" s="35" t="s">
        <v>2709</v>
      </c>
      <c r="D735" s="35" t="s">
        <v>2710</v>
      </c>
      <c r="E735" s="35">
        <v>2017.0</v>
      </c>
      <c r="F735" s="9" t="s">
        <v>31</v>
      </c>
      <c r="G735" s="9" t="s">
        <v>31</v>
      </c>
      <c r="H735" s="9" t="s">
        <v>31</v>
      </c>
      <c r="I735" s="9" t="s">
        <v>31</v>
      </c>
      <c r="J735" s="9" t="s">
        <v>31</v>
      </c>
      <c r="K735" s="9" t="s">
        <v>31</v>
      </c>
      <c r="L735" s="9" t="s">
        <v>31</v>
      </c>
      <c r="M735" s="9" t="s">
        <v>31</v>
      </c>
      <c r="N735" s="9" t="s">
        <v>31</v>
      </c>
      <c r="O735" s="9" t="s">
        <v>31</v>
      </c>
      <c r="P735" s="9" t="s">
        <v>31</v>
      </c>
      <c r="Q735" s="9" t="s">
        <v>31</v>
      </c>
      <c r="R735" s="9" t="s">
        <v>31</v>
      </c>
      <c r="S735" s="9" t="s">
        <v>31</v>
      </c>
      <c r="T735" s="9" t="s">
        <v>31</v>
      </c>
      <c r="U735" s="9" t="s">
        <v>31</v>
      </c>
      <c r="V735" s="9" t="s">
        <v>31</v>
      </c>
      <c r="W735" s="9" t="s">
        <v>31</v>
      </c>
      <c r="X735" s="9" t="s">
        <v>31</v>
      </c>
      <c r="Y735" s="9" t="s">
        <v>31</v>
      </c>
      <c r="Z735" s="9" t="s">
        <v>31</v>
      </c>
      <c r="AA735" s="9" t="s">
        <v>31</v>
      </c>
      <c r="AB735" s="9" t="s">
        <v>31</v>
      </c>
      <c r="AC735" s="9" t="s">
        <v>31</v>
      </c>
    </row>
    <row r="736">
      <c r="A736" s="34">
        <v>85.0</v>
      </c>
      <c r="B736" s="35" t="s">
        <v>2711</v>
      </c>
      <c r="C736" s="35" t="s">
        <v>2712</v>
      </c>
      <c r="D736" s="35" t="s">
        <v>2713</v>
      </c>
      <c r="E736" s="35">
        <v>2017.0</v>
      </c>
      <c r="F736" s="9" t="s">
        <v>31</v>
      </c>
      <c r="G736" s="9" t="s">
        <v>31</v>
      </c>
      <c r="H736" s="9" t="s">
        <v>31</v>
      </c>
      <c r="I736" s="9" t="s">
        <v>31</v>
      </c>
      <c r="J736" s="9" t="s">
        <v>31</v>
      </c>
      <c r="K736" s="9" t="s">
        <v>31</v>
      </c>
      <c r="L736" s="9" t="s">
        <v>31</v>
      </c>
      <c r="M736" s="9" t="s">
        <v>31</v>
      </c>
      <c r="N736" s="9" t="s">
        <v>31</v>
      </c>
      <c r="O736" s="9" t="s">
        <v>31</v>
      </c>
      <c r="P736" s="9" t="s">
        <v>31</v>
      </c>
      <c r="Q736" s="9" t="s">
        <v>31</v>
      </c>
      <c r="R736" s="9" t="s">
        <v>31</v>
      </c>
      <c r="S736" s="9" t="s">
        <v>31</v>
      </c>
      <c r="T736" s="9" t="s">
        <v>31</v>
      </c>
      <c r="U736" s="9" t="s">
        <v>31</v>
      </c>
      <c r="V736" s="9" t="s">
        <v>31</v>
      </c>
      <c r="W736" s="9" t="s">
        <v>31</v>
      </c>
      <c r="X736" s="9" t="s">
        <v>31</v>
      </c>
      <c r="Y736" s="9" t="s">
        <v>31</v>
      </c>
      <c r="Z736" s="9" t="s">
        <v>31</v>
      </c>
      <c r="AA736" s="9" t="s">
        <v>31</v>
      </c>
      <c r="AB736" s="9" t="s">
        <v>31</v>
      </c>
      <c r="AC736" s="9" t="s">
        <v>31</v>
      </c>
    </row>
    <row r="737">
      <c r="A737" s="34">
        <v>87.0</v>
      </c>
      <c r="B737" s="35" t="s">
        <v>2714</v>
      </c>
      <c r="C737" s="35" t="s">
        <v>2715</v>
      </c>
      <c r="D737" s="35" t="s">
        <v>2716</v>
      </c>
      <c r="E737" s="35">
        <v>2017.0</v>
      </c>
      <c r="F737" s="9" t="s">
        <v>31</v>
      </c>
      <c r="G737" s="9" t="s">
        <v>31</v>
      </c>
      <c r="H737" s="9" t="s">
        <v>31</v>
      </c>
      <c r="I737" s="9" t="s">
        <v>31</v>
      </c>
      <c r="J737" s="9" t="s">
        <v>31</v>
      </c>
      <c r="K737" s="9" t="s">
        <v>31</v>
      </c>
      <c r="L737" s="9" t="s">
        <v>31</v>
      </c>
      <c r="M737" s="9" t="s">
        <v>31</v>
      </c>
      <c r="N737" s="9" t="s">
        <v>31</v>
      </c>
      <c r="O737" s="9" t="s">
        <v>31</v>
      </c>
      <c r="P737" s="9" t="s">
        <v>31</v>
      </c>
      <c r="Q737" s="9" t="s">
        <v>31</v>
      </c>
      <c r="R737" s="9" t="s">
        <v>31</v>
      </c>
      <c r="S737" s="9" t="s">
        <v>31</v>
      </c>
      <c r="T737" s="9" t="s">
        <v>31</v>
      </c>
      <c r="U737" s="9" t="s">
        <v>31</v>
      </c>
      <c r="V737" s="9" t="s">
        <v>31</v>
      </c>
      <c r="W737" s="9" t="s">
        <v>31</v>
      </c>
      <c r="X737" s="9" t="s">
        <v>31</v>
      </c>
      <c r="Y737" s="9" t="s">
        <v>31</v>
      </c>
      <c r="Z737" s="9" t="s">
        <v>31</v>
      </c>
      <c r="AA737" s="9" t="s">
        <v>31</v>
      </c>
      <c r="AB737" s="9" t="s">
        <v>31</v>
      </c>
      <c r="AC737" s="9" t="s">
        <v>31</v>
      </c>
    </row>
    <row r="738">
      <c r="A738" s="34">
        <v>93.0</v>
      </c>
      <c r="B738" s="35" t="s">
        <v>2717</v>
      </c>
      <c r="C738" s="35" t="s">
        <v>2718</v>
      </c>
      <c r="D738" s="35" t="s">
        <v>2719</v>
      </c>
      <c r="E738" s="35">
        <v>2017.0</v>
      </c>
      <c r="F738" s="9" t="s">
        <v>31</v>
      </c>
      <c r="G738" s="9" t="s">
        <v>31</v>
      </c>
      <c r="H738" s="9" t="s">
        <v>31</v>
      </c>
      <c r="I738" s="9" t="s">
        <v>31</v>
      </c>
      <c r="J738" s="9" t="s">
        <v>31</v>
      </c>
      <c r="K738" s="9" t="s">
        <v>31</v>
      </c>
      <c r="L738" s="9" t="s">
        <v>31</v>
      </c>
      <c r="M738" s="9" t="s">
        <v>31</v>
      </c>
      <c r="N738" s="9" t="s">
        <v>31</v>
      </c>
      <c r="O738" s="9" t="s">
        <v>31</v>
      </c>
      <c r="P738" s="9" t="s">
        <v>31</v>
      </c>
      <c r="Q738" s="9" t="s">
        <v>31</v>
      </c>
      <c r="R738" s="9" t="s">
        <v>31</v>
      </c>
      <c r="S738" s="9" t="s">
        <v>31</v>
      </c>
      <c r="T738" s="9" t="s">
        <v>31</v>
      </c>
      <c r="U738" s="9" t="s">
        <v>31</v>
      </c>
      <c r="V738" s="9" t="s">
        <v>31</v>
      </c>
      <c r="W738" s="9" t="s">
        <v>31</v>
      </c>
      <c r="X738" s="9" t="s">
        <v>31</v>
      </c>
      <c r="Y738" s="9" t="s">
        <v>31</v>
      </c>
      <c r="Z738" s="9" t="s">
        <v>31</v>
      </c>
      <c r="AA738" s="9" t="s">
        <v>31</v>
      </c>
      <c r="AB738" s="9" t="s">
        <v>31</v>
      </c>
      <c r="AC738" s="9" t="s">
        <v>31</v>
      </c>
    </row>
    <row r="739">
      <c r="A739" s="34">
        <v>100.0</v>
      </c>
      <c r="B739" s="35" t="s">
        <v>2720</v>
      </c>
      <c r="C739" s="35" t="s">
        <v>2721</v>
      </c>
      <c r="D739" s="35" t="s">
        <v>2722</v>
      </c>
      <c r="E739" s="35">
        <v>2017.0</v>
      </c>
      <c r="F739" s="9" t="s">
        <v>31</v>
      </c>
      <c r="G739" s="9" t="s">
        <v>31</v>
      </c>
      <c r="H739" s="9" t="s">
        <v>31</v>
      </c>
      <c r="I739" s="9" t="s">
        <v>31</v>
      </c>
      <c r="J739" s="9" t="s">
        <v>31</v>
      </c>
      <c r="K739" s="9" t="s">
        <v>31</v>
      </c>
      <c r="L739" s="9" t="s">
        <v>31</v>
      </c>
      <c r="M739" s="9" t="s">
        <v>31</v>
      </c>
      <c r="N739" s="9" t="s">
        <v>31</v>
      </c>
      <c r="O739" s="9" t="s">
        <v>31</v>
      </c>
      <c r="P739" s="9" t="s">
        <v>31</v>
      </c>
      <c r="Q739" s="9" t="s">
        <v>31</v>
      </c>
      <c r="R739" s="9" t="s">
        <v>31</v>
      </c>
      <c r="S739" s="9" t="s">
        <v>31</v>
      </c>
      <c r="T739" s="9" t="s">
        <v>31</v>
      </c>
      <c r="U739" s="9" t="s">
        <v>31</v>
      </c>
      <c r="V739" s="9" t="s">
        <v>31</v>
      </c>
      <c r="W739" s="9" t="s">
        <v>31</v>
      </c>
      <c r="X739" s="9" t="s">
        <v>31</v>
      </c>
      <c r="Y739" s="9" t="s">
        <v>31</v>
      </c>
      <c r="Z739" s="9" t="s">
        <v>31</v>
      </c>
      <c r="AA739" s="9" t="s">
        <v>31</v>
      </c>
      <c r="AB739" s="9" t="s">
        <v>31</v>
      </c>
      <c r="AC739" s="9" t="s">
        <v>31</v>
      </c>
    </row>
    <row r="740">
      <c r="A740" s="34">
        <v>101.0</v>
      </c>
      <c r="B740" s="35" t="s">
        <v>2723</v>
      </c>
      <c r="C740" s="35" t="s">
        <v>2724</v>
      </c>
      <c r="D740" s="35" t="s">
        <v>2725</v>
      </c>
      <c r="E740" s="35">
        <v>2017.0</v>
      </c>
      <c r="F740" s="9" t="s">
        <v>31</v>
      </c>
      <c r="G740" s="9" t="s">
        <v>31</v>
      </c>
      <c r="H740" s="9" t="s">
        <v>31</v>
      </c>
      <c r="I740" s="9" t="s">
        <v>31</v>
      </c>
      <c r="J740" s="9" t="s">
        <v>31</v>
      </c>
      <c r="K740" s="9" t="s">
        <v>31</v>
      </c>
      <c r="L740" s="9" t="s">
        <v>31</v>
      </c>
      <c r="M740" s="9" t="s">
        <v>31</v>
      </c>
      <c r="N740" s="9" t="s">
        <v>31</v>
      </c>
      <c r="O740" s="9" t="s">
        <v>31</v>
      </c>
      <c r="P740" s="9" t="s">
        <v>31</v>
      </c>
      <c r="Q740" s="9" t="s">
        <v>31</v>
      </c>
      <c r="R740" s="9" t="s">
        <v>31</v>
      </c>
      <c r="S740" s="9" t="s">
        <v>31</v>
      </c>
      <c r="T740" s="9" t="s">
        <v>31</v>
      </c>
      <c r="U740" s="9" t="s">
        <v>31</v>
      </c>
      <c r="V740" s="9" t="s">
        <v>31</v>
      </c>
      <c r="W740" s="9" t="s">
        <v>31</v>
      </c>
      <c r="X740" s="9" t="s">
        <v>31</v>
      </c>
      <c r="Y740" s="9" t="s">
        <v>31</v>
      </c>
      <c r="Z740" s="9" t="s">
        <v>31</v>
      </c>
      <c r="AA740" s="9" t="s">
        <v>31</v>
      </c>
      <c r="AB740" s="9" t="s">
        <v>31</v>
      </c>
      <c r="AC740" s="9" t="s">
        <v>31</v>
      </c>
    </row>
    <row r="741">
      <c r="A741" s="34">
        <v>108.0</v>
      </c>
      <c r="B741" s="35" t="s">
        <v>2726</v>
      </c>
      <c r="C741" s="35" t="s">
        <v>2727</v>
      </c>
      <c r="D741" s="35" t="s">
        <v>2728</v>
      </c>
      <c r="E741" s="35">
        <v>2017.0</v>
      </c>
      <c r="F741" s="9" t="s">
        <v>31</v>
      </c>
      <c r="G741" s="9" t="s">
        <v>31</v>
      </c>
      <c r="H741" s="9" t="s">
        <v>31</v>
      </c>
      <c r="I741" s="9" t="s">
        <v>31</v>
      </c>
      <c r="J741" s="9" t="s">
        <v>31</v>
      </c>
      <c r="K741" s="9" t="s">
        <v>31</v>
      </c>
      <c r="L741" s="9" t="s">
        <v>31</v>
      </c>
      <c r="M741" s="9" t="s">
        <v>31</v>
      </c>
      <c r="N741" s="9" t="s">
        <v>31</v>
      </c>
      <c r="O741" s="9" t="s">
        <v>31</v>
      </c>
      <c r="P741" s="9" t="s">
        <v>31</v>
      </c>
      <c r="Q741" s="9" t="s">
        <v>31</v>
      </c>
      <c r="R741" s="9" t="s">
        <v>31</v>
      </c>
      <c r="S741" s="9" t="s">
        <v>31</v>
      </c>
      <c r="T741" s="9" t="s">
        <v>31</v>
      </c>
      <c r="U741" s="9" t="s">
        <v>31</v>
      </c>
      <c r="V741" s="9" t="s">
        <v>31</v>
      </c>
      <c r="W741" s="9" t="s">
        <v>31</v>
      </c>
      <c r="X741" s="9" t="s">
        <v>31</v>
      </c>
      <c r="Y741" s="9" t="s">
        <v>31</v>
      </c>
      <c r="Z741" s="9" t="s">
        <v>31</v>
      </c>
      <c r="AA741" s="9" t="s">
        <v>31</v>
      </c>
      <c r="AB741" s="9" t="s">
        <v>31</v>
      </c>
      <c r="AC741" s="9" t="s">
        <v>31</v>
      </c>
    </row>
    <row r="742">
      <c r="A742" s="34">
        <v>128.0</v>
      </c>
      <c r="B742" s="35" t="s">
        <v>2729</v>
      </c>
      <c r="C742" s="35" t="s">
        <v>2730</v>
      </c>
      <c r="D742" s="35" t="s">
        <v>2731</v>
      </c>
      <c r="E742" s="35">
        <v>2017.0</v>
      </c>
      <c r="F742" s="9" t="s">
        <v>31</v>
      </c>
      <c r="G742" s="9" t="s">
        <v>31</v>
      </c>
      <c r="H742" s="9" t="s">
        <v>31</v>
      </c>
      <c r="I742" s="9" t="s">
        <v>31</v>
      </c>
      <c r="J742" s="9" t="s">
        <v>31</v>
      </c>
      <c r="K742" s="9" t="s">
        <v>31</v>
      </c>
      <c r="L742" s="9" t="s">
        <v>31</v>
      </c>
      <c r="M742" s="9" t="s">
        <v>31</v>
      </c>
      <c r="N742" s="9" t="s">
        <v>31</v>
      </c>
      <c r="O742" s="9" t="s">
        <v>31</v>
      </c>
      <c r="P742" s="9" t="s">
        <v>31</v>
      </c>
      <c r="Q742" s="9" t="s">
        <v>31</v>
      </c>
      <c r="R742" s="9" t="s">
        <v>31</v>
      </c>
      <c r="S742" s="9" t="s">
        <v>31</v>
      </c>
      <c r="T742" s="9" t="s">
        <v>31</v>
      </c>
      <c r="U742" s="9" t="s">
        <v>31</v>
      </c>
      <c r="V742" s="9" t="s">
        <v>31</v>
      </c>
      <c r="W742" s="9" t="s">
        <v>31</v>
      </c>
      <c r="X742" s="9" t="s">
        <v>31</v>
      </c>
      <c r="Y742" s="9" t="s">
        <v>31</v>
      </c>
      <c r="Z742" s="9" t="s">
        <v>31</v>
      </c>
      <c r="AA742" s="9" t="s">
        <v>31</v>
      </c>
      <c r="AB742" s="9" t="s">
        <v>31</v>
      </c>
      <c r="AC742" s="9" t="s">
        <v>31</v>
      </c>
    </row>
    <row r="743">
      <c r="A743" s="34">
        <v>130.0</v>
      </c>
      <c r="B743" s="35" t="s">
        <v>2732</v>
      </c>
      <c r="C743" s="35" t="s">
        <v>2733</v>
      </c>
      <c r="D743" s="35" t="s">
        <v>2734</v>
      </c>
      <c r="E743" s="35">
        <v>2017.0</v>
      </c>
      <c r="F743" s="9" t="s">
        <v>31</v>
      </c>
      <c r="G743" s="9" t="s">
        <v>31</v>
      </c>
      <c r="H743" s="9" t="s">
        <v>31</v>
      </c>
      <c r="I743" s="9" t="s">
        <v>31</v>
      </c>
      <c r="J743" s="9" t="s">
        <v>31</v>
      </c>
      <c r="K743" s="9" t="s">
        <v>31</v>
      </c>
      <c r="L743" s="9" t="s">
        <v>31</v>
      </c>
      <c r="M743" s="9" t="s">
        <v>31</v>
      </c>
      <c r="N743" s="9" t="s">
        <v>31</v>
      </c>
      <c r="O743" s="9" t="s">
        <v>31</v>
      </c>
      <c r="P743" s="9" t="s">
        <v>31</v>
      </c>
      <c r="Q743" s="9" t="s">
        <v>31</v>
      </c>
      <c r="R743" s="9" t="s">
        <v>31</v>
      </c>
      <c r="S743" s="9" t="s">
        <v>31</v>
      </c>
      <c r="T743" s="9" t="s">
        <v>31</v>
      </c>
      <c r="U743" s="9" t="s">
        <v>31</v>
      </c>
      <c r="V743" s="9" t="s">
        <v>31</v>
      </c>
      <c r="W743" s="9" t="s">
        <v>31</v>
      </c>
      <c r="X743" s="9" t="s">
        <v>31</v>
      </c>
      <c r="Y743" s="9" t="s">
        <v>31</v>
      </c>
      <c r="Z743" s="9" t="s">
        <v>31</v>
      </c>
      <c r="AA743" s="9" t="s">
        <v>31</v>
      </c>
      <c r="AB743" s="9" t="s">
        <v>31</v>
      </c>
      <c r="AC743" s="9" t="s">
        <v>31</v>
      </c>
    </row>
    <row r="744">
      <c r="A744" s="34">
        <v>138.0</v>
      </c>
      <c r="B744" s="35" t="s">
        <v>2735</v>
      </c>
      <c r="C744" s="35" t="s">
        <v>2736</v>
      </c>
      <c r="D744" s="35" t="s">
        <v>2737</v>
      </c>
      <c r="E744" s="35">
        <v>2016.0</v>
      </c>
      <c r="F744" s="9" t="s">
        <v>31</v>
      </c>
      <c r="G744" s="9" t="s">
        <v>31</v>
      </c>
      <c r="H744" s="9" t="s">
        <v>31</v>
      </c>
      <c r="I744" s="9" t="s">
        <v>31</v>
      </c>
      <c r="J744" s="9" t="s">
        <v>31</v>
      </c>
      <c r="K744" s="9" t="s">
        <v>31</v>
      </c>
      <c r="L744" s="9" t="s">
        <v>31</v>
      </c>
      <c r="M744" s="9" t="s">
        <v>31</v>
      </c>
      <c r="N744" s="9" t="s">
        <v>31</v>
      </c>
      <c r="O744" s="9" t="s">
        <v>31</v>
      </c>
      <c r="P744" s="9" t="s">
        <v>31</v>
      </c>
      <c r="Q744" s="9" t="s">
        <v>31</v>
      </c>
      <c r="R744" s="9" t="s">
        <v>31</v>
      </c>
      <c r="S744" s="9" t="s">
        <v>31</v>
      </c>
      <c r="T744" s="9" t="s">
        <v>31</v>
      </c>
      <c r="U744" s="9" t="s">
        <v>31</v>
      </c>
      <c r="V744" s="9" t="s">
        <v>31</v>
      </c>
      <c r="W744" s="9" t="s">
        <v>31</v>
      </c>
      <c r="X744" s="9" t="s">
        <v>31</v>
      </c>
      <c r="Y744" s="9" t="s">
        <v>31</v>
      </c>
      <c r="Z744" s="9" t="s">
        <v>31</v>
      </c>
      <c r="AA744" s="9" t="s">
        <v>31</v>
      </c>
      <c r="AB744" s="9" t="s">
        <v>31</v>
      </c>
      <c r="AC744" s="9" t="s">
        <v>31</v>
      </c>
    </row>
    <row r="745">
      <c r="A745" s="34">
        <v>142.0</v>
      </c>
      <c r="B745" s="35" t="s">
        <v>2738</v>
      </c>
      <c r="C745" s="35" t="s">
        <v>2739</v>
      </c>
      <c r="D745" s="35" t="s">
        <v>2740</v>
      </c>
      <c r="E745" s="35">
        <v>2016.0</v>
      </c>
      <c r="F745" s="9" t="s">
        <v>31</v>
      </c>
      <c r="G745" s="9" t="s">
        <v>31</v>
      </c>
      <c r="H745" s="9" t="s">
        <v>31</v>
      </c>
      <c r="I745" s="9" t="s">
        <v>31</v>
      </c>
      <c r="J745" s="9" t="s">
        <v>31</v>
      </c>
      <c r="K745" s="9" t="s">
        <v>31</v>
      </c>
      <c r="L745" s="9" t="s">
        <v>31</v>
      </c>
      <c r="M745" s="9" t="s">
        <v>31</v>
      </c>
      <c r="N745" s="9" t="s">
        <v>31</v>
      </c>
      <c r="O745" s="9" t="s">
        <v>31</v>
      </c>
      <c r="P745" s="9" t="s">
        <v>31</v>
      </c>
      <c r="Q745" s="9" t="s">
        <v>31</v>
      </c>
      <c r="R745" s="9" t="s">
        <v>31</v>
      </c>
      <c r="S745" s="9" t="s">
        <v>31</v>
      </c>
      <c r="T745" s="9" t="s">
        <v>31</v>
      </c>
      <c r="U745" s="9" t="s">
        <v>31</v>
      </c>
      <c r="V745" s="9" t="s">
        <v>31</v>
      </c>
      <c r="W745" s="9" t="s">
        <v>31</v>
      </c>
      <c r="X745" s="9" t="s">
        <v>31</v>
      </c>
      <c r="Y745" s="9" t="s">
        <v>31</v>
      </c>
      <c r="Z745" s="9" t="s">
        <v>31</v>
      </c>
      <c r="AA745" s="9" t="s">
        <v>31</v>
      </c>
      <c r="AB745" s="9" t="s">
        <v>31</v>
      </c>
      <c r="AC745" s="9" t="s">
        <v>31</v>
      </c>
    </row>
    <row r="746">
      <c r="A746" s="34">
        <v>146.0</v>
      </c>
      <c r="B746" s="35" t="s">
        <v>2741</v>
      </c>
      <c r="C746" s="35" t="s">
        <v>2742</v>
      </c>
      <c r="D746" s="35" t="s">
        <v>2743</v>
      </c>
      <c r="E746" s="35">
        <v>2016.0</v>
      </c>
      <c r="F746" s="9" t="s">
        <v>31</v>
      </c>
      <c r="G746" s="9" t="s">
        <v>31</v>
      </c>
      <c r="H746" s="9" t="s">
        <v>31</v>
      </c>
      <c r="I746" s="9" t="s">
        <v>31</v>
      </c>
      <c r="J746" s="9" t="s">
        <v>31</v>
      </c>
      <c r="K746" s="9" t="s">
        <v>31</v>
      </c>
      <c r="L746" s="9" t="s">
        <v>31</v>
      </c>
      <c r="M746" s="9" t="s">
        <v>31</v>
      </c>
      <c r="N746" s="9" t="s">
        <v>31</v>
      </c>
      <c r="O746" s="9" t="s">
        <v>31</v>
      </c>
      <c r="P746" s="9" t="s">
        <v>31</v>
      </c>
      <c r="Q746" s="9" t="s">
        <v>31</v>
      </c>
      <c r="R746" s="9" t="s">
        <v>31</v>
      </c>
      <c r="S746" s="9" t="s">
        <v>31</v>
      </c>
      <c r="T746" s="9" t="s">
        <v>31</v>
      </c>
      <c r="U746" s="9" t="s">
        <v>31</v>
      </c>
      <c r="V746" s="9" t="s">
        <v>31</v>
      </c>
      <c r="W746" s="9" t="s">
        <v>31</v>
      </c>
      <c r="X746" s="9" t="s">
        <v>31</v>
      </c>
      <c r="Y746" s="9" t="s">
        <v>31</v>
      </c>
      <c r="Z746" s="9" t="s">
        <v>31</v>
      </c>
      <c r="AA746" s="9" t="s">
        <v>31</v>
      </c>
      <c r="AB746" s="9" t="s">
        <v>31</v>
      </c>
      <c r="AC746" s="9" t="s">
        <v>31</v>
      </c>
    </row>
    <row r="747">
      <c r="A747" s="34">
        <v>149.0</v>
      </c>
      <c r="B747" s="35" t="s">
        <v>2744</v>
      </c>
      <c r="C747" s="35" t="s">
        <v>2745</v>
      </c>
      <c r="D747" s="35" t="s">
        <v>2746</v>
      </c>
      <c r="E747" s="35">
        <v>2016.0</v>
      </c>
      <c r="F747" s="9" t="s">
        <v>31</v>
      </c>
      <c r="G747" s="9" t="s">
        <v>31</v>
      </c>
      <c r="H747" s="9" t="s">
        <v>31</v>
      </c>
      <c r="I747" s="9" t="s">
        <v>31</v>
      </c>
      <c r="J747" s="9" t="s">
        <v>31</v>
      </c>
      <c r="K747" s="9" t="s">
        <v>31</v>
      </c>
      <c r="L747" s="9" t="s">
        <v>31</v>
      </c>
      <c r="M747" s="9" t="s">
        <v>31</v>
      </c>
      <c r="N747" s="9" t="s">
        <v>31</v>
      </c>
      <c r="O747" s="9" t="s">
        <v>31</v>
      </c>
      <c r="P747" s="9" t="s">
        <v>31</v>
      </c>
      <c r="Q747" s="9" t="s">
        <v>31</v>
      </c>
      <c r="R747" s="9" t="s">
        <v>31</v>
      </c>
      <c r="S747" s="9" t="s">
        <v>31</v>
      </c>
      <c r="T747" s="9" t="s">
        <v>31</v>
      </c>
      <c r="U747" s="9" t="s">
        <v>31</v>
      </c>
      <c r="V747" s="9" t="s">
        <v>31</v>
      </c>
      <c r="W747" s="9" t="s">
        <v>31</v>
      </c>
      <c r="X747" s="9" t="s">
        <v>31</v>
      </c>
      <c r="Y747" s="9" t="s">
        <v>31</v>
      </c>
      <c r="Z747" s="9" t="s">
        <v>31</v>
      </c>
      <c r="AA747" s="9" t="s">
        <v>31</v>
      </c>
      <c r="AB747" s="9" t="s">
        <v>31</v>
      </c>
      <c r="AC747" s="9" t="s">
        <v>31</v>
      </c>
    </row>
    <row r="748">
      <c r="A748" s="34">
        <v>151.0</v>
      </c>
      <c r="B748" s="35" t="s">
        <v>2747</v>
      </c>
      <c r="C748" s="35" t="s">
        <v>2748</v>
      </c>
      <c r="D748" s="35" t="s">
        <v>2749</v>
      </c>
      <c r="E748" s="35">
        <v>2016.0</v>
      </c>
      <c r="F748" s="9" t="s">
        <v>31</v>
      </c>
      <c r="G748" s="9" t="s">
        <v>31</v>
      </c>
      <c r="H748" s="9" t="s">
        <v>31</v>
      </c>
      <c r="I748" s="9" t="s">
        <v>31</v>
      </c>
      <c r="J748" s="9" t="s">
        <v>31</v>
      </c>
      <c r="K748" s="9" t="s">
        <v>31</v>
      </c>
      <c r="L748" s="9" t="s">
        <v>31</v>
      </c>
      <c r="M748" s="9" t="s">
        <v>31</v>
      </c>
      <c r="N748" s="9" t="s">
        <v>31</v>
      </c>
      <c r="O748" s="9" t="s">
        <v>31</v>
      </c>
      <c r="P748" s="9" t="s">
        <v>31</v>
      </c>
      <c r="Q748" s="9" t="s">
        <v>31</v>
      </c>
      <c r="R748" s="9" t="s">
        <v>31</v>
      </c>
      <c r="S748" s="9" t="s">
        <v>31</v>
      </c>
      <c r="T748" s="9" t="s">
        <v>31</v>
      </c>
      <c r="U748" s="9" t="s">
        <v>31</v>
      </c>
      <c r="V748" s="9" t="s">
        <v>31</v>
      </c>
      <c r="W748" s="9" t="s">
        <v>31</v>
      </c>
      <c r="X748" s="9" t="s">
        <v>31</v>
      </c>
      <c r="Y748" s="9" t="s">
        <v>31</v>
      </c>
      <c r="Z748" s="9" t="s">
        <v>31</v>
      </c>
      <c r="AA748" s="9" t="s">
        <v>31</v>
      </c>
      <c r="AB748" s="9" t="s">
        <v>31</v>
      </c>
      <c r="AC748" s="9" t="s">
        <v>31</v>
      </c>
    </row>
    <row r="749">
      <c r="A749" s="34">
        <v>152.0</v>
      </c>
      <c r="B749" s="35" t="s">
        <v>2750</v>
      </c>
      <c r="C749" s="35" t="s">
        <v>2751</v>
      </c>
      <c r="D749" s="35" t="s">
        <v>2752</v>
      </c>
      <c r="E749" s="35">
        <v>2016.0</v>
      </c>
      <c r="F749" s="9" t="s">
        <v>31</v>
      </c>
      <c r="G749" s="9" t="s">
        <v>31</v>
      </c>
      <c r="H749" s="9" t="s">
        <v>31</v>
      </c>
      <c r="I749" s="9" t="s">
        <v>31</v>
      </c>
      <c r="J749" s="9" t="s">
        <v>31</v>
      </c>
      <c r="K749" s="9" t="s">
        <v>31</v>
      </c>
      <c r="L749" s="9" t="s">
        <v>31</v>
      </c>
      <c r="M749" s="9" t="s">
        <v>31</v>
      </c>
      <c r="N749" s="9" t="s">
        <v>31</v>
      </c>
      <c r="O749" s="9" t="s">
        <v>31</v>
      </c>
      <c r="P749" s="9" t="s">
        <v>31</v>
      </c>
      <c r="Q749" s="9" t="s">
        <v>31</v>
      </c>
      <c r="R749" s="9" t="s">
        <v>31</v>
      </c>
      <c r="S749" s="9" t="s">
        <v>31</v>
      </c>
      <c r="T749" s="9" t="s">
        <v>31</v>
      </c>
      <c r="U749" s="9" t="s">
        <v>31</v>
      </c>
      <c r="V749" s="9" t="s">
        <v>31</v>
      </c>
      <c r="W749" s="9" t="s">
        <v>31</v>
      </c>
      <c r="X749" s="9" t="s">
        <v>31</v>
      </c>
      <c r="Y749" s="9" t="s">
        <v>31</v>
      </c>
      <c r="Z749" s="9" t="s">
        <v>31</v>
      </c>
      <c r="AA749" s="9" t="s">
        <v>31</v>
      </c>
      <c r="AB749" s="9" t="s">
        <v>31</v>
      </c>
      <c r="AC749" s="9" t="s">
        <v>31</v>
      </c>
    </row>
    <row r="750">
      <c r="A750" s="34">
        <v>153.0</v>
      </c>
      <c r="B750" s="35" t="s">
        <v>2753</v>
      </c>
      <c r="C750" s="35" t="s">
        <v>2754</v>
      </c>
      <c r="D750" s="35" t="s">
        <v>2755</v>
      </c>
      <c r="E750" s="35">
        <v>2016.0</v>
      </c>
      <c r="F750" s="9" t="s">
        <v>31</v>
      </c>
      <c r="G750" s="9" t="s">
        <v>31</v>
      </c>
      <c r="H750" s="9" t="s">
        <v>31</v>
      </c>
      <c r="I750" s="9" t="s">
        <v>31</v>
      </c>
      <c r="J750" s="9" t="s">
        <v>31</v>
      </c>
      <c r="K750" s="9" t="s">
        <v>31</v>
      </c>
      <c r="L750" s="9" t="s">
        <v>31</v>
      </c>
      <c r="M750" s="9" t="s">
        <v>31</v>
      </c>
      <c r="N750" s="9" t="s">
        <v>31</v>
      </c>
      <c r="O750" s="9" t="s">
        <v>31</v>
      </c>
      <c r="P750" s="9" t="s">
        <v>31</v>
      </c>
      <c r="Q750" s="9" t="s">
        <v>31</v>
      </c>
      <c r="R750" s="9" t="s">
        <v>31</v>
      </c>
      <c r="S750" s="9" t="s">
        <v>31</v>
      </c>
      <c r="T750" s="9" t="s">
        <v>31</v>
      </c>
      <c r="U750" s="9" t="s">
        <v>31</v>
      </c>
      <c r="V750" s="9" t="s">
        <v>31</v>
      </c>
      <c r="W750" s="9" t="s">
        <v>31</v>
      </c>
      <c r="X750" s="9" t="s">
        <v>31</v>
      </c>
      <c r="Y750" s="9" t="s">
        <v>31</v>
      </c>
      <c r="Z750" s="9" t="s">
        <v>31</v>
      </c>
      <c r="AA750" s="9" t="s">
        <v>31</v>
      </c>
      <c r="AB750" s="9" t="s">
        <v>31</v>
      </c>
      <c r="AC750" s="9" t="s">
        <v>31</v>
      </c>
    </row>
    <row r="751">
      <c r="A751" s="34">
        <v>156.0</v>
      </c>
      <c r="B751" s="35" t="s">
        <v>2756</v>
      </c>
      <c r="C751" s="35" t="s">
        <v>2757</v>
      </c>
      <c r="D751" s="35" t="s">
        <v>2758</v>
      </c>
      <c r="E751" s="35">
        <v>2016.0</v>
      </c>
      <c r="F751" s="9" t="s">
        <v>31</v>
      </c>
      <c r="G751" s="9" t="s">
        <v>31</v>
      </c>
      <c r="H751" s="9" t="s">
        <v>31</v>
      </c>
      <c r="I751" s="9" t="s">
        <v>31</v>
      </c>
      <c r="J751" s="9" t="s">
        <v>31</v>
      </c>
      <c r="K751" s="9" t="s">
        <v>31</v>
      </c>
      <c r="L751" s="9" t="s">
        <v>31</v>
      </c>
      <c r="M751" s="9" t="s">
        <v>31</v>
      </c>
      <c r="N751" s="9" t="s">
        <v>31</v>
      </c>
      <c r="O751" s="9" t="s">
        <v>31</v>
      </c>
      <c r="P751" s="9" t="s">
        <v>31</v>
      </c>
      <c r="Q751" s="9" t="s">
        <v>31</v>
      </c>
      <c r="R751" s="9" t="s">
        <v>31</v>
      </c>
      <c r="S751" s="9" t="s">
        <v>31</v>
      </c>
      <c r="T751" s="9" t="s">
        <v>31</v>
      </c>
      <c r="U751" s="9" t="s">
        <v>31</v>
      </c>
      <c r="V751" s="9" t="s">
        <v>31</v>
      </c>
      <c r="W751" s="9" t="s">
        <v>31</v>
      </c>
      <c r="X751" s="9" t="s">
        <v>31</v>
      </c>
      <c r="Y751" s="9" t="s">
        <v>31</v>
      </c>
      <c r="Z751" s="9" t="s">
        <v>31</v>
      </c>
      <c r="AA751" s="9" t="s">
        <v>31</v>
      </c>
      <c r="AB751" s="9" t="s">
        <v>31</v>
      </c>
      <c r="AC751" s="9" t="s">
        <v>31</v>
      </c>
    </row>
    <row r="752">
      <c r="A752" s="34">
        <v>157.0</v>
      </c>
      <c r="B752" s="35" t="s">
        <v>2759</v>
      </c>
      <c r="C752" s="35" t="s">
        <v>2760</v>
      </c>
      <c r="D752" s="35" t="s">
        <v>2761</v>
      </c>
      <c r="E752" s="35">
        <v>2016.0</v>
      </c>
      <c r="F752" s="9" t="s">
        <v>31</v>
      </c>
      <c r="G752" s="9" t="s">
        <v>31</v>
      </c>
      <c r="H752" s="9" t="s">
        <v>31</v>
      </c>
      <c r="I752" s="9" t="s">
        <v>31</v>
      </c>
      <c r="J752" s="9" t="s">
        <v>31</v>
      </c>
      <c r="K752" s="9" t="s">
        <v>31</v>
      </c>
      <c r="L752" s="9" t="s">
        <v>31</v>
      </c>
      <c r="M752" s="9" t="s">
        <v>31</v>
      </c>
      <c r="N752" s="9" t="s">
        <v>31</v>
      </c>
      <c r="O752" s="9" t="s">
        <v>31</v>
      </c>
      <c r="P752" s="9" t="s">
        <v>31</v>
      </c>
      <c r="Q752" s="9" t="s">
        <v>31</v>
      </c>
      <c r="R752" s="9" t="s">
        <v>31</v>
      </c>
      <c r="S752" s="9" t="s">
        <v>31</v>
      </c>
      <c r="T752" s="9" t="s">
        <v>31</v>
      </c>
      <c r="U752" s="9" t="s">
        <v>31</v>
      </c>
      <c r="V752" s="9" t="s">
        <v>31</v>
      </c>
      <c r="W752" s="9" t="s">
        <v>31</v>
      </c>
      <c r="X752" s="9" t="s">
        <v>31</v>
      </c>
      <c r="Y752" s="9" t="s">
        <v>31</v>
      </c>
      <c r="Z752" s="9" t="s">
        <v>31</v>
      </c>
      <c r="AA752" s="9" t="s">
        <v>31</v>
      </c>
      <c r="AB752" s="9" t="s">
        <v>31</v>
      </c>
      <c r="AC752" s="9" t="s">
        <v>31</v>
      </c>
    </row>
    <row r="753">
      <c r="A753" s="34">
        <v>160.0</v>
      </c>
      <c r="B753" s="35" t="s">
        <v>2762</v>
      </c>
      <c r="C753" s="35" t="s">
        <v>2763</v>
      </c>
      <c r="D753" s="35" t="s">
        <v>2764</v>
      </c>
      <c r="E753" s="35">
        <v>2016.0</v>
      </c>
      <c r="F753" s="9" t="s">
        <v>31</v>
      </c>
      <c r="G753" s="9" t="s">
        <v>31</v>
      </c>
      <c r="H753" s="9" t="s">
        <v>31</v>
      </c>
      <c r="I753" s="9" t="s">
        <v>31</v>
      </c>
      <c r="J753" s="9" t="s">
        <v>31</v>
      </c>
      <c r="K753" s="9" t="s">
        <v>31</v>
      </c>
      <c r="L753" s="9" t="s">
        <v>31</v>
      </c>
      <c r="M753" s="9" t="s">
        <v>31</v>
      </c>
      <c r="N753" s="9" t="s">
        <v>31</v>
      </c>
      <c r="O753" s="9" t="s">
        <v>31</v>
      </c>
      <c r="P753" s="9" t="s">
        <v>31</v>
      </c>
      <c r="Q753" s="9" t="s">
        <v>31</v>
      </c>
      <c r="R753" s="9" t="s">
        <v>31</v>
      </c>
      <c r="S753" s="9" t="s">
        <v>31</v>
      </c>
      <c r="T753" s="9" t="s">
        <v>31</v>
      </c>
      <c r="U753" s="9" t="s">
        <v>31</v>
      </c>
      <c r="V753" s="9" t="s">
        <v>31</v>
      </c>
      <c r="W753" s="9" t="s">
        <v>31</v>
      </c>
      <c r="X753" s="9" t="s">
        <v>31</v>
      </c>
      <c r="Y753" s="9" t="s">
        <v>31</v>
      </c>
      <c r="Z753" s="9" t="s">
        <v>31</v>
      </c>
      <c r="AA753" s="9" t="s">
        <v>31</v>
      </c>
      <c r="AB753" s="9" t="s">
        <v>31</v>
      </c>
      <c r="AC753" s="9" t="s">
        <v>31</v>
      </c>
    </row>
    <row r="754">
      <c r="A754" s="34">
        <v>168.0</v>
      </c>
      <c r="B754" s="35" t="s">
        <v>2765</v>
      </c>
      <c r="C754" s="35" t="s">
        <v>2766</v>
      </c>
      <c r="D754" s="35" t="s">
        <v>2767</v>
      </c>
      <c r="E754" s="35">
        <v>2016.0</v>
      </c>
      <c r="F754" s="9" t="s">
        <v>31</v>
      </c>
      <c r="G754" s="9" t="s">
        <v>31</v>
      </c>
      <c r="H754" s="9" t="s">
        <v>31</v>
      </c>
      <c r="I754" s="9" t="s">
        <v>31</v>
      </c>
      <c r="J754" s="9" t="s">
        <v>31</v>
      </c>
      <c r="K754" s="9" t="s">
        <v>31</v>
      </c>
      <c r="L754" s="9" t="s">
        <v>31</v>
      </c>
      <c r="M754" s="9" t="s">
        <v>31</v>
      </c>
      <c r="N754" s="9" t="s">
        <v>31</v>
      </c>
      <c r="O754" s="9" t="s">
        <v>31</v>
      </c>
      <c r="P754" s="9" t="s">
        <v>31</v>
      </c>
      <c r="Q754" s="9" t="s">
        <v>31</v>
      </c>
      <c r="R754" s="9" t="s">
        <v>31</v>
      </c>
      <c r="S754" s="9" t="s">
        <v>31</v>
      </c>
      <c r="T754" s="9" t="s">
        <v>31</v>
      </c>
      <c r="U754" s="9" t="s">
        <v>31</v>
      </c>
      <c r="V754" s="9" t="s">
        <v>31</v>
      </c>
      <c r="W754" s="9" t="s">
        <v>31</v>
      </c>
      <c r="X754" s="9" t="s">
        <v>31</v>
      </c>
      <c r="Y754" s="9" t="s">
        <v>31</v>
      </c>
      <c r="Z754" s="9" t="s">
        <v>31</v>
      </c>
      <c r="AA754" s="9" t="s">
        <v>31</v>
      </c>
      <c r="AB754" s="9" t="s">
        <v>31</v>
      </c>
      <c r="AC754" s="9" t="s">
        <v>31</v>
      </c>
    </row>
    <row r="755">
      <c r="A755" s="34">
        <v>171.0</v>
      </c>
      <c r="B755" s="35" t="s">
        <v>2768</v>
      </c>
      <c r="C755" s="35" t="s">
        <v>2769</v>
      </c>
      <c r="D755" s="35" t="s">
        <v>2770</v>
      </c>
      <c r="E755" s="35">
        <v>2016.0</v>
      </c>
      <c r="F755" s="9" t="s">
        <v>31</v>
      </c>
      <c r="G755" s="9" t="s">
        <v>31</v>
      </c>
      <c r="H755" s="9" t="s">
        <v>31</v>
      </c>
      <c r="I755" s="9" t="s">
        <v>31</v>
      </c>
      <c r="J755" s="9" t="s">
        <v>31</v>
      </c>
      <c r="K755" s="9" t="s">
        <v>31</v>
      </c>
      <c r="L755" s="9" t="s">
        <v>31</v>
      </c>
      <c r="M755" s="9" t="s">
        <v>31</v>
      </c>
      <c r="N755" s="9" t="s">
        <v>31</v>
      </c>
      <c r="O755" s="9" t="s">
        <v>31</v>
      </c>
      <c r="P755" s="9" t="s">
        <v>31</v>
      </c>
      <c r="Q755" s="9" t="s">
        <v>31</v>
      </c>
      <c r="R755" s="9" t="s">
        <v>31</v>
      </c>
      <c r="S755" s="9" t="s">
        <v>31</v>
      </c>
      <c r="T755" s="9" t="s">
        <v>31</v>
      </c>
      <c r="U755" s="9" t="s">
        <v>31</v>
      </c>
      <c r="V755" s="9" t="s">
        <v>31</v>
      </c>
      <c r="W755" s="9" t="s">
        <v>31</v>
      </c>
      <c r="X755" s="9" t="s">
        <v>31</v>
      </c>
      <c r="Y755" s="9" t="s">
        <v>31</v>
      </c>
      <c r="Z755" s="9" t="s">
        <v>31</v>
      </c>
      <c r="AA755" s="9" t="s">
        <v>31</v>
      </c>
      <c r="AB755" s="9" t="s">
        <v>31</v>
      </c>
      <c r="AC755" s="9" t="s">
        <v>31</v>
      </c>
    </row>
    <row r="756">
      <c r="A756" s="34">
        <v>173.0</v>
      </c>
      <c r="B756" s="35" t="s">
        <v>2771</v>
      </c>
      <c r="C756" s="35" t="s">
        <v>2772</v>
      </c>
      <c r="D756" s="35" t="s">
        <v>2773</v>
      </c>
      <c r="E756" s="35">
        <v>2016.0</v>
      </c>
      <c r="F756" s="9" t="s">
        <v>31</v>
      </c>
      <c r="G756" s="9" t="s">
        <v>31</v>
      </c>
      <c r="H756" s="9" t="s">
        <v>31</v>
      </c>
      <c r="I756" s="9" t="s">
        <v>31</v>
      </c>
      <c r="J756" s="9" t="s">
        <v>31</v>
      </c>
      <c r="K756" s="9" t="s">
        <v>31</v>
      </c>
      <c r="L756" s="9" t="s">
        <v>31</v>
      </c>
      <c r="M756" s="9" t="s">
        <v>31</v>
      </c>
      <c r="N756" s="9" t="s">
        <v>31</v>
      </c>
      <c r="O756" s="9" t="s">
        <v>31</v>
      </c>
      <c r="P756" s="9" t="s">
        <v>31</v>
      </c>
      <c r="Q756" s="9" t="s">
        <v>31</v>
      </c>
      <c r="R756" s="9" t="s">
        <v>31</v>
      </c>
      <c r="S756" s="9" t="s">
        <v>31</v>
      </c>
      <c r="T756" s="9" t="s">
        <v>31</v>
      </c>
      <c r="U756" s="9" t="s">
        <v>31</v>
      </c>
      <c r="V756" s="9" t="s">
        <v>31</v>
      </c>
      <c r="W756" s="9" t="s">
        <v>31</v>
      </c>
      <c r="X756" s="9" t="s">
        <v>31</v>
      </c>
      <c r="Y756" s="9" t="s">
        <v>31</v>
      </c>
      <c r="Z756" s="9" t="s">
        <v>31</v>
      </c>
      <c r="AA756" s="9" t="s">
        <v>31</v>
      </c>
      <c r="AB756" s="9" t="s">
        <v>31</v>
      </c>
      <c r="AC756" s="9" t="s">
        <v>31</v>
      </c>
    </row>
    <row r="757">
      <c r="A757" s="34">
        <v>182.0</v>
      </c>
      <c r="B757" s="35" t="s">
        <v>2774</v>
      </c>
      <c r="C757" s="35" t="s">
        <v>2775</v>
      </c>
      <c r="D757" s="35" t="s">
        <v>2776</v>
      </c>
      <c r="E757" s="35">
        <v>2016.0</v>
      </c>
      <c r="F757" s="9" t="s">
        <v>31</v>
      </c>
      <c r="G757" s="9" t="s">
        <v>31</v>
      </c>
      <c r="H757" s="9" t="s">
        <v>31</v>
      </c>
      <c r="I757" s="9" t="s">
        <v>31</v>
      </c>
      <c r="J757" s="9" t="s">
        <v>31</v>
      </c>
      <c r="K757" s="9" t="s">
        <v>31</v>
      </c>
      <c r="L757" s="9" t="s">
        <v>31</v>
      </c>
      <c r="M757" s="9" t="s">
        <v>31</v>
      </c>
      <c r="N757" s="9" t="s">
        <v>31</v>
      </c>
      <c r="O757" s="9" t="s">
        <v>31</v>
      </c>
      <c r="P757" s="9" t="s">
        <v>31</v>
      </c>
      <c r="Q757" s="9" t="s">
        <v>31</v>
      </c>
      <c r="R757" s="9" t="s">
        <v>31</v>
      </c>
      <c r="S757" s="9" t="s">
        <v>31</v>
      </c>
      <c r="T757" s="9" t="s">
        <v>31</v>
      </c>
      <c r="U757" s="9" t="s">
        <v>31</v>
      </c>
      <c r="V757" s="9" t="s">
        <v>31</v>
      </c>
      <c r="W757" s="9" t="s">
        <v>31</v>
      </c>
      <c r="X757" s="9" t="s">
        <v>31</v>
      </c>
      <c r="Y757" s="9" t="s">
        <v>31</v>
      </c>
      <c r="Z757" s="9" t="s">
        <v>31</v>
      </c>
      <c r="AA757" s="9" t="s">
        <v>31</v>
      </c>
      <c r="AB757" s="9" t="s">
        <v>31</v>
      </c>
      <c r="AC757" s="9" t="s">
        <v>31</v>
      </c>
    </row>
    <row r="758">
      <c r="A758" s="34">
        <v>186.0</v>
      </c>
      <c r="B758" s="35" t="s">
        <v>2777</v>
      </c>
      <c r="C758" s="35" t="s">
        <v>2778</v>
      </c>
      <c r="D758" s="35" t="s">
        <v>2779</v>
      </c>
      <c r="E758" s="35">
        <v>2016.0</v>
      </c>
      <c r="F758" s="9" t="s">
        <v>31</v>
      </c>
      <c r="G758" s="9" t="s">
        <v>31</v>
      </c>
      <c r="H758" s="9" t="s">
        <v>31</v>
      </c>
      <c r="I758" s="9" t="s">
        <v>31</v>
      </c>
      <c r="J758" s="9" t="s">
        <v>31</v>
      </c>
      <c r="K758" s="9" t="s">
        <v>31</v>
      </c>
      <c r="L758" s="9" t="s">
        <v>31</v>
      </c>
      <c r="M758" s="9" t="s">
        <v>31</v>
      </c>
      <c r="N758" s="9" t="s">
        <v>31</v>
      </c>
      <c r="O758" s="9" t="s">
        <v>31</v>
      </c>
      <c r="P758" s="9" t="s">
        <v>31</v>
      </c>
      <c r="Q758" s="9" t="s">
        <v>31</v>
      </c>
      <c r="R758" s="9" t="s">
        <v>31</v>
      </c>
      <c r="S758" s="9" t="s">
        <v>31</v>
      </c>
      <c r="T758" s="9" t="s">
        <v>31</v>
      </c>
      <c r="U758" s="9" t="s">
        <v>31</v>
      </c>
      <c r="V758" s="9" t="s">
        <v>31</v>
      </c>
      <c r="W758" s="9" t="s">
        <v>31</v>
      </c>
      <c r="X758" s="9" t="s">
        <v>31</v>
      </c>
      <c r="Y758" s="9" t="s">
        <v>31</v>
      </c>
      <c r="Z758" s="9" t="s">
        <v>31</v>
      </c>
      <c r="AA758" s="9" t="s">
        <v>31</v>
      </c>
      <c r="AB758" s="9" t="s">
        <v>31</v>
      </c>
      <c r="AC758" s="9" t="s">
        <v>31</v>
      </c>
    </row>
    <row r="759">
      <c r="A759" s="34">
        <v>190.0</v>
      </c>
      <c r="B759" s="35" t="s">
        <v>2780</v>
      </c>
      <c r="C759" s="35" t="s">
        <v>2781</v>
      </c>
      <c r="D759" s="35" t="s">
        <v>2782</v>
      </c>
      <c r="E759" s="35">
        <v>2016.0</v>
      </c>
      <c r="F759" s="9" t="s">
        <v>31</v>
      </c>
      <c r="G759" s="9" t="s">
        <v>31</v>
      </c>
      <c r="H759" s="9" t="s">
        <v>31</v>
      </c>
      <c r="I759" s="9" t="s">
        <v>31</v>
      </c>
      <c r="J759" s="9" t="s">
        <v>31</v>
      </c>
      <c r="K759" s="9" t="s">
        <v>31</v>
      </c>
      <c r="L759" s="9" t="s">
        <v>31</v>
      </c>
      <c r="M759" s="9" t="s">
        <v>31</v>
      </c>
      <c r="N759" s="9" t="s">
        <v>31</v>
      </c>
      <c r="O759" s="9" t="s">
        <v>31</v>
      </c>
      <c r="P759" s="9" t="s">
        <v>31</v>
      </c>
      <c r="Q759" s="9" t="s">
        <v>31</v>
      </c>
      <c r="R759" s="9" t="s">
        <v>31</v>
      </c>
      <c r="S759" s="9" t="s">
        <v>31</v>
      </c>
      <c r="T759" s="9" t="s">
        <v>31</v>
      </c>
      <c r="U759" s="9" t="s">
        <v>31</v>
      </c>
      <c r="V759" s="9" t="s">
        <v>31</v>
      </c>
      <c r="W759" s="9" t="s">
        <v>31</v>
      </c>
      <c r="X759" s="9" t="s">
        <v>31</v>
      </c>
      <c r="Y759" s="9" t="s">
        <v>31</v>
      </c>
      <c r="Z759" s="9" t="s">
        <v>31</v>
      </c>
      <c r="AA759" s="9" t="s">
        <v>31</v>
      </c>
      <c r="AB759" s="9" t="s">
        <v>31</v>
      </c>
      <c r="AC759" s="9" t="s">
        <v>31</v>
      </c>
    </row>
    <row r="760">
      <c r="A760" s="34">
        <v>191.0</v>
      </c>
      <c r="B760" s="35" t="s">
        <v>2783</v>
      </c>
      <c r="C760" s="35" t="s">
        <v>2784</v>
      </c>
      <c r="D760" s="35" t="s">
        <v>2785</v>
      </c>
      <c r="E760" s="35">
        <v>2016.0</v>
      </c>
      <c r="F760" s="9" t="s">
        <v>31</v>
      </c>
      <c r="G760" s="9" t="s">
        <v>31</v>
      </c>
      <c r="H760" s="9" t="s">
        <v>31</v>
      </c>
      <c r="I760" s="9" t="s">
        <v>31</v>
      </c>
      <c r="J760" s="9" t="s">
        <v>31</v>
      </c>
      <c r="K760" s="9" t="s">
        <v>31</v>
      </c>
      <c r="L760" s="9" t="s">
        <v>31</v>
      </c>
      <c r="M760" s="9" t="s">
        <v>31</v>
      </c>
      <c r="N760" s="9" t="s">
        <v>31</v>
      </c>
      <c r="O760" s="9" t="s">
        <v>31</v>
      </c>
      <c r="P760" s="9" t="s">
        <v>31</v>
      </c>
      <c r="Q760" s="9" t="s">
        <v>31</v>
      </c>
      <c r="R760" s="9" t="s">
        <v>31</v>
      </c>
      <c r="S760" s="9" t="s">
        <v>31</v>
      </c>
      <c r="T760" s="9" t="s">
        <v>31</v>
      </c>
      <c r="U760" s="9" t="s">
        <v>31</v>
      </c>
      <c r="V760" s="9" t="s">
        <v>31</v>
      </c>
      <c r="W760" s="9" t="s">
        <v>31</v>
      </c>
      <c r="X760" s="9" t="s">
        <v>31</v>
      </c>
      <c r="Y760" s="9" t="s">
        <v>31</v>
      </c>
      <c r="Z760" s="9" t="s">
        <v>31</v>
      </c>
      <c r="AA760" s="9" t="s">
        <v>31</v>
      </c>
      <c r="AB760" s="9" t="s">
        <v>31</v>
      </c>
      <c r="AC760" s="9" t="s">
        <v>31</v>
      </c>
    </row>
    <row r="761">
      <c r="A761" s="34">
        <v>195.0</v>
      </c>
      <c r="B761" s="35" t="s">
        <v>2786</v>
      </c>
      <c r="C761" s="35" t="s">
        <v>2787</v>
      </c>
      <c r="D761" s="35" t="s">
        <v>2788</v>
      </c>
      <c r="E761" s="35">
        <v>2016.0</v>
      </c>
      <c r="F761" s="9" t="s">
        <v>31</v>
      </c>
      <c r="G761" s="9" t="s">
        <v>31</v>
      </c>
      <c r="H761" s="9" t="s">
        <v>31</v>
      </c>
      <c r="I761" s="9" t="s">
        <v>31</v>
      </c>
      <c r="J761" s="9" t="s">
        <v>31</v>
      </c>
      <c r="K761" s="9" t="s">
        <v>31</v>
      </c>
      <c r="L761" s="9" t="s">
        <v>31</v>
      </c>
      <c r="M761" s="9" t="s">
        <v>31</v>
      </c>
      <c r="N761" s="9" t="s">
        <v>31</v>
      </c>
      <c r="O761" s="9" t="s">
        <v>31</v>
      </c>
      <c r="P761" s="9" t="s">
        <v>31</v>
      </c>
      <c r="Q761" s="9" t="s">
        <v>31</v>
      </c>
      <c r="R761" s="9" t="s">
        <v>31</v>
      </c>
      <c r="S761" s="9" t="s">
        <v>31</v>
      </c>
      <c r="T761" s="9" t="s">
        <v>31</v>
      </c>
      <c r="U761" s="9" t="s">
        <v>31</v>
      </c>
      <c r="V761" s="9" t="s">
        <v>31</v>
      </c>
      <c r="W761" s="9" t="s">
        <v>31</v>
      </c>
      <c r="X761" s="9" t="s">
        <v>31</v>
      </c>
      <c r="Y761" s="9" t="s">
        <v>31</v>
      </c>
      <c r="Z761" s="9" t="s">
        <v>31</v>
      </c>
      <c r="AA761" s="9" t="s">
        <v>31</v>
      </c>
      <c r="AB761" s="9" t="s">
        <v>31</v>
      </c>
      <c r="AC761" s="9" t="s">
        <v>31</v>
      </c>
    </row>
    <row r="762">
      <c r="A762" s="34">
        <v>214.0</v>
      </c>
      <c r="B762" s="35" t="s">
        <v>2789</v>
      </c>
      <c r="C762" s="35" t="s">
        <v>2790</v>
      </c>
      <c r="D762" s="35" t="s">
        <v>2791</v>
      </c>
      <c r="E762" s="35">
        <v>2016.0</v>
      </c>
      <c r="F762" s="9" t="s">
        <v>31</v>
      </c>
      <c r="G762" s="9" t="s">
        <v>31</v>
      </c>
      <c r="H762" s="9" t="s">
        <v>31</v>
      </c>
      <c r="I762" s="9" t="s">
        <v>31</v>
      </c>
      <c r="J762" s="9" t="s">
        <v>31</v>
      </c>
      <c r="K762" s="9" t="s">
        <v>31</v>
      </c>
      <c r="L762" s="9" t="s">
        <v>31</v>
      </c>
      <c r="M762" s="9" t="s">
        <v>31</v>
      </c>
      <c r="N762" s="9" t="s">
        <v>31</v>
      </c>
      <c r="O762" s="9" t="s">
        <v>31</v>
      </c>
      <c r="P762" s="9" t="s">
        <v>31</v>
      </c>
      <c r="Q762" s="9" t="s">
        <v>31</v>
      </c>
      <c r="R762" s="9" t="s">
        <v>31</v>
      </c>
      <c r="S762" s="9" t="s">
        <v>31</v>
      </c>
      <c r="T762" s="9" t="s">
        <v>31</v>
      </c>
      <c r="U762" s="9" t="s">
        <v>31</v>
      </c>
      <c r="V762" s="9" t="s">
        <v>31</v>
      </c>
      <c r="W762" s="9" t="s">
        <v>31</v>
      </c>
      <c r="X762" s="9" t="s">
        <v>31</v>
      </c>
      <c r="Y762" s="9" t="s">
        <v>31</v>
      </c>
      <c r="Z762" s="9" t="s">
        <v>31</v>
      </c>
      <c r="AA762" s="9" t="s">
        <v>31</v>
      </c>
      <c r="AB762" s="9" t="s">
        <v>31</v>
      </c>
      <c r="AC762" s="9" t="s">
        <v>31</v>
      </c>
    </row>
    <row r="763">
      <c r="A763" s="34">
        <v>223.0</v>
      </c>
      <c r="B763" s="35" t="s">
        <v>2792</v>
      </c>
      <c r="C763" s="35" t="s">
        <v>2793</v>
      </c>
      <c r="D763" s="35" t="s">
        <v>2794</v>
      </c>
      <c r="E763" s="35">
        <v>2015.0</v>
      </c>
      <c r="F763" s="9" t="s">
        <v>31</v>
      </c>
      <c r="G763" s="9" t="s">
        <v>31</v>
      </c>
      <c r="H763" s="9" t="s">
        <v>31</v>
      </c>
      <c r="I763" s="9" t="s">
        <v>31</v>
      </c>
      <c r="J763" s="9" t="s">
        <v>31</v>
      </c>
      <c r="K763" s="9" t="s">
        <v>31</v>
      </c>
      <c r="L763" s="9" t="s">
        <v>31</v>
      </c>
      <c r="M763" s="9" t="s">
        <v>31</v>
      </c>
      <c r="N763" s="9" t="s">
        <v>31</v>
      </c>
      <c r="O763" s="9" t="s">
        <v>31</v>
      </c>
      <c r="P763" s="9" t="s">
        <v>31</v>
      </c>
      <c r="Q763" s="9" t="s">
        <v>31</v>
      </c>
      <c r="R763" s="9" t="s">
        <v>31</v>
      </c>
      <c r="S763" s="9" t="s">
        <v>31</v>
      </c>
      <c r="T763" s="9" t="s">
        <v>31</v>
      </c>
      <c r="U763" s="9" t="s">
        <v>31</v>
      </c>
      <c r="V763" s="9" t="s">
        <v>31</v>
      </c>
      <c r="W763" s="9" t="s">
        <v>31</v>
      </c>
      <c r="X763" s="9" t="s">
        <v>31</v>
      </c>
      <c r="Y763" s="9" t="s">
        <v>31</v>
      </c>
      <c r="Z763" s="9" t="s">
        <v>31</v>
      </c>
      <c r="AA763" s="9" t="s">
        <v>31</v>
      </c>
      <c r="AB763" s="9" t="s">
        <v>31</v>
      </c>
      <c r="AC763" s="9" t="s">
        <v>31</v>
      </c>
    </row>
    <row r="764">
      <c r="A764" s="34">
        <v>232.0</v>
      </c>
      <c r="B764" s="35" t="s">
        <v>2795</v>
      </c>
      <c r="C764" s="35" t="s">
        <v>2796</v>
      </c>
      <c r="D764" s="35" t="s">
        <v>2797</v>
      </c>
      <c r="E764" s="35">
        <v>2015.0</v>
      </c>
      <c r="F764" s="9" t="s">
        <v>31</v>
      </c>
      <c r="G764" s="9" t="s">
        <v>31</v>
      </c>
      <c r="H764" s="9" t="s">
        <v>31</v>
      </c>
      <c r="I764" s="9" t="s">
        <v>31</v>
      </c>
      <c r="J764" s="9" t="s">
        <v>31</v>
      </c>
      <c r="K764" s="9" t="s">
        <v>31</v>
      </c>
      <c r="L764" s="9" t="s">
        <v>31</v>
      </c>
      <c r="M764" s="9" t="s">
        <v>31</v>
      </c>
      <c r="N764" s="9" t="s">
        <v>31</v>
      </c>
      <c r="O764" s="9" t="s">
        <v>31</v>
      </c>
      <c r="P764" s="9" t="s">
        <v>31</v>
      </c>
      <c r="Q764" s="9" t="s">
        <v>31</v>
      </c>
      <c r="R764" s="9" t="s">
        <v>31</v>
      </c>
      <c r="S764" s="9" t="s">
        <v>31</v>
      </c>
      <c r="T764" s="9" t="s">
        <v>31</v>
      </c>
      <c r="U764" s="9" t="s">
        <v>31</v>
      </c>
      <c r="V764" s="9" t="s">
        <v>31</v>
      </c>
      <c r="W764" s="9" t="s">
        <v>31</v>
      </c>
      <c r="X764" s="9" t="s">
        <v>31</v>
      </c>
      <c r="Y764" s="9" t="s">
        <v>31</v>
      </c>
      <c r="Z764" s="9" t="s">
        <v>31</v>
      </c>
      <c r="AA764" s="9" t="s">
        <v>31</v>
      </c>
      <c r="AB764" s="9" t="s">
        <v>31</v>
      </c>
      <c r="AC764" s="9" t="s">
        <v>31</v>
      </c>
    </row>
    <row r="765">
      <c r="A765" s="34">
        <v>234.0</v>
      </c>
      <c r="B765" s="35" t="s">
        <v>2798</v>
      </c>
      <c r="C765" s="35" t="s">
        <v>2799</v>
      </c>
      <c r="D765" s="35" t="s">
        <v>2800</v>
      </c>
      <c r="E765" s="35">
        <v>2015.0</v>
      </c>
      <c r="F765" s="9" t="s">
        <v>31</v>
      </c>
      <c r="G765" s="9" t="s">
        <v>31</v>
      </c>
      <c r="H765" s="9" t="s">
        <v>31</v>
      </c>
      <c r="I765" s="9" t="s">
        <v>31</v>
      </c>
      <c r="J765" s="9" t="s">
        <v>31</v>
      </c>
      <c r="K765" s="9" t="s">
        <v>31</v>
      </c>
      <c r="L765" s="9" t="s">
        <v>31</v>
      </c>
      <c r="M765" s="9" t="s">
        <v>31</v>
      </c>
      <c r="N765" s="9" t="s">
        <v>31</v>
      </c>
      <c r="O765" s="9" t="s">
        <v>31</v>
      </c>
      <c r="P765" s="9" t="s">
        <v>31</v>
      </c>
      <c r="Q765" s="9" t="s">
        <v>31</v>
      </c>
      <c r="R765" s="9" t="s">
        <v>31</v>
      </c>
      <c r="S765" s="9" t="s">
        <v>31</v>
      </c>
      <c r="T765" s="9" t="s">
        <v>31</v>
      </c>
      <c r="U765" s="9" t="s">
        <v>31</v>
      </c>
      <c r="V765" s="9" t="s">
        <v>31</v>
      </c>
      <c r="W765" s="9" t="s">
        <v>31</v>
      </c>
      <c r="X765" s="9" t="s">
        <v>31</v>
      </c>
      <c r="Y765" s="9" t="s">
        <v>31</v>
      </c>
      <c r="Z765" s="9" t="s">
        <v>31</v>
      </c>
      <c r="AA765" s="9" t="s">
        <v>31</v>
      </c>
      <c r="AB765" s="9" t="s">
        <v>31</v>
      </c>
      <c r="AC765" s="9" t="s">
        <v>31</v>
      </c>
    </row>
    <row r="766">
      <c r="A766" s="34">
        <v>248.0</v>
      </c>
      <c r="B766" s="35" t="s">
        <v>2801</v>
      </c>
      <c r="C766" s="35" t="s">
        <v>2802</v>
      </c>
      <c r="D766" s="35" t="s">
        <v>2803</v>
      </c>
      <c r="E766" s="35">
        <v>2015.0</v>
      </c>
      <c r="F766" s="9" t="s">
        <v>31</v>
      </c>
      <c r="G766" s="9" t="s">
        <v>31</v>
      </c>
      <c r="H766" s="9" t="s">
        <v>31</v>
      </c>
      <c r="I766" s="9" t="s">
        <v>31</v>
      </c>
      <c r="J766" s="9" t="s">
        <v>31</v>
      </c>
      <c r="K766" s="9" t="s">
        <v>31</v>
      </c>
      <c r="L766" s="9" t="s">
        <v>31</v>
      </c>
      <c r="M766" s="9" t="s">
        <v>31</v>
      </c>
      <c r="N766" s="9" t="s">
        <v>31</v>
      </c>
      <c r="O766" s="9" t="s">
        <v>31</v>
      </c>
      <c r="P766" s="9" t="s">
        <v>31</v>
      </c>
      <c r="Q766" s="9" t="s">
        <v>31</v>
      </c>
      <c r="R766" s="9" t="s">
        <v>31</v>
      </c>
      <c r="S766" s="9" t="s">
        <v>31</v>
      </c>
      <c r="T766" s="9" t="s">
        <v>31</v>
      </c>
      <c r="U766" s="9" t="s">
        <v>31</v>
      </c>
      <c r="V766" s="9" t="s">
        <v>31</v>
      </c>
      <c r="W766" s="9" t="s">
        <v>31</v>
      </c>
      <c r="X766" s="9" t="s">
        <v>31</v>
      </c>
      <c r="Y766" s="9" t="s">
        <v>31</v>
      </c>
      <c r="Z766" s="9" t="s">
        <v>31</v>
      </c>
      <c r="AA766" s="9" t="s">
        <v>31</v>
      </c>
      <c r="AB766" s="9" t="s">
        <v>31</v>
      </c>
      <c r="AC766" s="9" t="s">
        <v>31</v>
      </c>
    </row>
    <row r="767">
      <c r="A767" s="34">
        <v>249.0</v>
      </c>
      <c r="B767" s="35" t="s">
        <v>2804</v>
      </c>
      <c r="C767" s="35" t="s">
        <v>2805</v>
      </c>
      <c r="D767" s="35" t="s">
        <v>2806</v>
      </c>
      <c r="E767" s="35">
        <v>2015.0</v>
      </c>
      <c r="F767" s="9" t="s">
        <v>31</v>
      </c>
      <c r="G767" s="9" t="s">
        <v>31</v>
      </c>
      <c r="H767" s="9" t="s">
        <v>31</v>
      </c>
      <c r="I767" s="9" t="s">
        <v>31</v>
      </c>
      <c r="J767" s="9" t="s">
        <v>31</v>
      </c>
      <c r="K767" s="9" t="s">
        <v>31</v>
      </c>
      <c r="L767" s="9" t="s">
        <v>31</v>
      </c>
      <c r="M767" s="9" t="s">
        <v>31</v>
      </c>
      <c r="N767" s="9" t="s">
        <v>31</v>
      </c>
      <c r="O767" s="9" t="s">
        <v>31</v>
      </c>
      <c r="P767" s="9" t="s">
        <v>31</v>
      </c>
      <c r="Q767" s="9" t="s">
        <v>31</v>
      </c>
      <c r="R767" s="9" t="s">
        <v>31</v>
      </c>
      <c r="S767" s="9" t="s">
        <v>31</v>
      </c>
      <c r="T767" s="9" t="s">
        <v>31</v>
      </c>
      <c r="U767" s="9" t="s">
        <v>31</v>
      </c>
      <c r="V767" s="9" t="s">
        <v>31</v>
      </c>
      <c r="W767" s="9" t="s">
        <v>31</v>
      </c>
      <c r="X767" s="9" t="s">
        <v>31</v>
      </c>
      <c r="Y767" s="9" t="s">
        <v>31</v>
      </c>
      <c r="Z767" s="9" t="s">
        <v>31</v>
      </c>
      <c r="AA767" s="9" t="s">
        <v>31</v>
      </c>
      <c r="AB767" s="9" t="s">
        <v>31</v>
      </c>
      <c r="AC767" s="9" t="s">
        <v>31</v>
      </c>
    </row>
    <row r="768">
      <c r="A768" s="34">
        <v>254.0</v>
      </c>
      <c r="B768" s="35" t="s">
        <v>2807</v>
      </c>
      <c r="C768" s="35" t="s">
        <v>2808</v>
      </c>
      <c r="D768" s="35" t="s">
        <v>2809</v>
      </c>
      <c r="E768" s="35">
        <v>2015.0</v>
      </c>
      <c r="F768" s="9" t="s">
        <v>31</v>
      </c>
      <c r="G768" s="9" t="s">
        <v>31</v>
      </c>
      <c r="H768" s="9" t="s">
        <v>31</v>
      </c>
      <c r="I768" s="9" t="s">
        <v>31</v>
      </c>
      <c r="J768" s="9" t="s">
        <v>31</v>
      </c>
      <c r="K768" s="9" t="s">
        <v>31</v>
      </c>
      <c r="L768" s="9" t="s">
        <v>31</v>
      </c>
      <c r="M768" s="9" t="s">
        <v>31</v>
      </c>
      <c r="N768" s="9" t="s">
        <v>31</v>
      </c>
      <c r="O768" s="9" t="s">
        <v>31</v>
      </c>
      <c r="P768" s="9" t="s">
        <v>31</v>
      </c>
      <c r="Q768" s="9" t="s">
        <v>31</v>
      </c>
      <c r="R768" s="9" t="s">
        <v>31</v>
      </c>
      <c r="S768" s="9" t="s">
        <v>31</v>
      </c>
      <c r="T768" s="9" t="s">
        <v>31</v>
      </c>
      <c r="U768" s="9" t="s">
        <v>31</v>
      </c>
      <c r="V768" s="9" t="s">
        <v>31</v>
      </c>
      <c r="W768" s="9" t="s">
        <v>31</v>
      </c>
      <c r="X768" s="9" t="s">
        <v>31</v>
      </c>
      <c r="Y768" s="9" t="s">
        <v>31</v>
      </c>
      <c r="Z768" s="9" t="s">
        <v>31</v>
      </c>
      <c r="AA768" s="9" t="s">
        <v>31</v>
      </c>
      <c r="AB768" s="9" t="s">
        <v>31</v>
      </c>
      <c r="AC768" s="9" t="s">
        <v>31</v>
      </c>
    </row>
    <row r="769">
      <c r="A769" s="34">
        <v>258.0</v>
      </c>
      <c r="B769" s="35" t="s">
        <v>2810</v>
      </c>
      <c r="C769" s="35" t="s">
        <v>2811</v>
      </c>
      <c r="D769" s="35" t="s">
        <v>2812</v>
      </c>
      <c r="E769" s="35">
        <v>2015.0</v>
      </c>
      <c r="F769" s="9" t="s">
        <v>31</v>
      </c>
      <c r="G769" s="9" t="s">
        <v>31</v>
      </c>
      <c r="H769" s="9" t="s">
        <v>31</v>
      </c>
      <c r="I769" s="9" t="s">
        <v>31</v>
      </c>
      <c r="J769" s="9" t="s">
        <v>31</v>
      </c>
      <c r="K769" s="9" t="s">
        <v>31</v>
      </c>
      <c r="L769" s="9" t="s">
        <v>31</v>
      </c>
      <c r="M769" s="9" t="s">
        <v>31</v>
      </c>
      <c r="N769" s="9" t="s">
        <v>31</v>
      </c>
      <c r="O769" s="9" t="s">
        <v>31</v>
      </c>
      <c r="P769" s="9" t="s">
        <v>31</v>
      </c>
      <c r="Q769" s="9" t="s">
        <v>31</v>
      </c>
      <c r="R769" s="9" t="s">
        <v>31</v>
      </c>
      <c r="S769" s="9" t="s">
        <v>31</v>
      </c>
      <c r="T769" s="9" t="s">
        <v>31</v>
      </c>
      <c r="U769" s="9" t="s">
        <v>31</v>
      </c>
      <c r="V769" s="9" t="s">
        <v>31</v>
      </c>
      <c r="W769" s="9" t="s">
        <v>31</v>
      </c>
      <c r="X769" s="9" t="s">
        <v>31</v>
      </c>
      <c r="Y769" s="9" t="s">
        <v>31</v>
      </c>
      <c r="Z769" s="9" t="s">
        <v>31</v>
      </c>
      <c r="AA769" s="9" t="s">
        <v>31</v>
      </c>
      <c r="AB769" s="9" t="s">
        <v>31</v>
      </c>
      <c r="AC769" s="9" t="s">
        <v>31</v>
      </c>
    </row>
    <row r="770">
      <c r="A770" s="34">
        <v>259.0</v>
      </c>
      <c r="B770" s="35" t="s">
        <v>2813</v>
      </c>
      <c r="C770" s="35" t="s">
        <v>2814</v>
      </c>
      <c r="D770" s="35" t="s">
        <v>2815</v>
      </c>
      <c r="E770" s="35">
        <v>2015.0</v>
      </c>
      <c r="F770" s="9" t="s">
        <v>31</v>
      </c>
      <c r="G770" s="9" t="s">
        <v>31</v>
      </c>
      <c r="H770" s="9" t="s">
        <v>31</v>
      </c>
      <c r="I770" s="9" t="s">
        <v>31</v>
      </c>
      <c r="J770" s="9" t="s">
        <v>31</v>
      </c>
      <c r="K770" s="9" t="s">
        <v>31</v>
      </c>
      <c r="L770" s="9" t="s">
        <v>31</v>
      </c>
      <c r="M770" s="9" t="s">
        <v>31</v>
      </c>
      <c r="N770" s="9" t="s">
        <v>31</v>
      </c>
      <c r="O770" s="9" t="s">
        <v>31</v>
      </c>
      <c r="P770" s="9" t="s">
        <v>31</v>
      </c>
      <c r="Q770" s="9" t="s">
        <v>31</v>
      </c>
      <c r="R770" s="9" t="s">
        <v>31</v>
      </c>
      <c r="S770" s="9" t="s">
        <v>31</v>
      </c>
      <c r="T770" s="9" t="s">
        <v>31</v>
      </c>
      <c r="U770" s="9" t="s">
        <v>31</v>
      </c>
      <c r="V770" s="9" t="s">
        <v>31</v>
      </c>
      <c r="W770" s="9" t="s">
        <v>31</v>
      </c>
      <c r="X770" s="9" t="s">
        <v>31</v>
      </c>
      <c r="Y770" s="9" t="s">
        <v>31</v>
      </c>
      <c r="Z770" s="9" t="s">
        <v>31</v>
      </c>
      <c r="AA770" s="9" t="s">
        <v>31</v>
      </c>
      <c r="AB770" s="9" t="s">
        <v>31</v>
      </c>
      <c r="AC770" s="9" t="s">
        <v>31</v>
      </c>
    </row>
    <row r="771">
      <c r="A771" s="34">
        <v>277.0</v>
      </c>
      <c r="B771" s="35" t="s">
        <v>2816</v>
      </c>
      <c r="C771" s="35" t="s">
        <v>2817</v>
      </c>
      <c r="D771" s="35" t="s">
        <v>2818</v>
      </c>
      <c r="E771" s="35">
        <v>2015.0</v>
      </c>
      <c r="F771" s="9" t="s">
        <v>31</v>
      </c>
      <c r="G771" s="9" t="s">
        <v>31</v>
      </c>
      <c r="H771" s="9" t="s">
        <v>31</v>
      </c>
      <c r="I771" s="9" t="s">
        <v>31</v>
      </c>
      <c r="J771" s="9" t="s">
        <v>31</v>
      </c>
      <c r="K771" s="9" t="s">
        <v>31</v>
      </c>
      <c r="L771" s="9" t="s">
        <v>31</v>
      </c>
      <c r="M771" s="9" t="s">
        <v>31</v>
      </c>
      <c r="N771" s="9" t="s">
        <v>31</v>
      </c>
      <c r="O771" s="9" t="s">
        <v>31</v>
      </c>
      <c r="P771" s="9" t="s">
        <v>31</v>
      </c>
      <c r="Q771" s="9" t="s">
        <v>31</v>
      </c>
      <c r="R771" s="9" t="s">
        <v>31</v>
      </c>
      <c r="S771" s="9" t="s">
        <v>31</v>
      </c>
      <c r="T771" s="9" t="s">
        <v>31</v>
      </c>
      <c r="U771" s="9" t="s">
        <v>31</v>
      </c>
      <c r="V771" s="9" t="s">
        <v>31</v>
      </c>
      <c r="W771" s="9" t="s">
        <v>31</v>
      </c>
      <c r="X771" s="9" t="s">
        <v>31</v>
      </c>
      <c r="Y771" s="9" t="s">
        <v>31</v>
      </c>
      <c r="Z771" s="9" t="s">
        <v>31</v>
      </c>
      <c r="AA771" s="9" t="s">
        <v>31</v>
      </c>
      <c r="AB771" s="9" t="s">
        <v>31</v>
      </c>
      <c r="AC771" s="9" t="s">
        <v>31</v>
      </c>
    </row>
    <row r="772">
      <c r="A772" s="34">
        <v>285.0</v>
      </c>
      <c r="B772" s="35" t="s">
        <v>2819</v>
      </c>
      <c r="C772" s="35" t="s">
        <v>2820</v>
      </c>
      <c r="D772" s="35" t="s">
        <v>2821</v>
      </c>
      <c r="E772" s="35">
        <v>2015.0</v>
      </c>
      <c r="F772" s="9" t="s">
        <v>31</v>
      </c>
      <c r="G772" s="9" t="s">
        <v>31</v>
      </c>
      <c r="H772" s="9" t="s">
        <v>31</v>
      </c>
      <c r="I772" s="9" t="s">
        <v>31</v>
      </c>
      <c r="J772" s="9" t="s">
        <v>31</v>
      </c>
      <c r="K772" s="9" t="s">
        <v>31</v>
      </c>
      <c r="L772" s="9" t="s">
        <v>31</v>
      </c>
      <c r="M772" s="9" t="s">
        <v>31</v>
      </c>
      <c r="N772" s="9" t="s">
        <v>31</v>
      </c>
      <c r="O772" s="9" t="s">
        <v>31</v>
      </c>
      <c r="P772" s="9" t="s">
        <v>31</v>
      </c>
      <c r="Q772" s="9" t="s">
        <v>31</v>
      </c>
      <c r="R772" s="9" t="s">
        <v>31</v>
      </c>
      <c r="S772" s="9" t="s">
        <v>31</v>
      </c>
      <c r="T772" s="9" t="s">
        <v>31</v>
      </c>
      <c r="U772" s="9" t="s">
        <v>31</v>
      </c>
      <c r="V772" s="9" t="s">
        <v>31</v>
      </c>
      <c r="W772" s="9" t="s">
        <v>31</v>
      </c>
      <c r="X772" s="9" t="s">
        <v>31</v>
      </c>
      <c r="Y772" s="9" t="s">
        <v>31</v>
      </c>
      <c r="Z772" s="9" t="s">
        <v>31</v>
      </c>
      <c r="AA772" s="9" t="s">
        <v>31</v>
      </c>
      <c r="AB772" s="9" t="s">
        <v>31</v>
      </c>
      <c r="AC772" s="9" t="s">
        <v>31</v>
      </c>
    </row>
    <row r="773">
      <c r="A773" s="34">
        <v>288.0</v>
      </c>
      <c r="B773" s="35" t="s">
        <v>2822</v>
      </c>
      <c r="C773" s="35" t="s">
        <v>2823</v>
      </c>
      <c r="D773" s="35" t="s">
        <v>2824</v>
      </c>
      <c r="E773" s="35">
        <v>2015.0</v>
      </c>
      <c r="F773" s="9" t="s">
        <v>31</v>
      </c>
      <c r="G773" s="9" t="s">
        <v>31</v>
      </c>
      <c r="H773" s="9" t="s">
        <v>31</v>
      </c>
      <c r="I773" s="9" t="s">
        <v>31</v>
      </c>
      <c r="J773" s="9" t="s">
        <v>31</v>
      </c>
      <c r="K773" s="9" t="s">
        <v>31</v>
      </c>
      <c r="L773" s="9" t="s">
        <v>31</v>
      </c>
      <c r="M773" s="9" t="s">
        <v>31</v>
      </c>
      <c r="N773" s="9" t="s">
        <v>31</v>
      </c>
      <c r="O773" s="9" t="s">
        <v>31</v>
      </c>
      <c r="P773" s="9" t="s">
        <v>31</v>
      </c>
      <c r="Q773" s="9" t="s">
        <v>31</v>
      </c>
      <c r="R773" s="9" t="s">
        <v>31</v>
      </c>
      <c r="S773" s="9" t="s">
        <v>31</v>
      </c>
      <c r="T773" s="9" t="s">
        <v>31</v>
      </c>
      <c r="U773" s="9" t="s">
        <v>31</v>
      </c>
      <c r="V773" s="9" t="s">
        <v>31</v>
      </c>
      <c r="W773" s="9" t="s">
        <v>31</v>
      </c>
      <c r="X773" s="9" t="s">
        <v>31</v>
      </c>
      <c r="Y773" s="9" t="s">
        <v>31</v>
      </c>
      <c r="Z773" s="9" t="s">
        <v>31</v>
      </c>
      <c r="AA773" s="9" t="s">
        <v>31</v>
      </c>
      <c r="AB773" s="9" t="s">
        <v>31</v>
      </c>
      <c r="AC773" s="9" t="s">
        <v>31</v>
      </c>
    </row>
    <row r="774">
      <c r="A774" s="34">
        <v>293.0</v>
      </c>
      <c r="B774" s="35" t="s">
        <v>2825</v>
      </c>
      <c r="C774" s="35" t="s">
        <v>2826</v>
      </c>
      <c r="D774" s="35" t="s">
        <v>2827</v>
      </c>
      <c r="E774" s="35">
        <v>2015.0</v>
      </c>
      <c r="F774" s="9" t="s">
        <v>31</v>
      </c>
      <c r="G774" s="9" t="s">
        <v>31</v>
      </c>
      <c r="H774" s="9" t="s">
        <v>31</v>
      </c>
      <c r="I774" s="9" t="s">
        <v>31</v>
      </c>
      <c r="J774" s="9" t="s">
        <v>31</v>
      </c>
      <c r="K774" s="9" t="s">
        <v>31</v>
      </c>
      <c r="L774" s="9" t="s">
        <v>31</v>
      </c>
      <c r="M774" s="9" t="s">
        <v>31</v>
      </c>
      <c r="N774" s="9" t="s">
        <v>31</v>
      </c>
      <c r="O774" s="9" t="s">
        <v>31</v>
      </c>
      <c r="P774" s="9" t="s">
        <v>31</v>
      </c>
      <c r="Q774" s="9" t="s">
        <v>31</v>
      </c>
      <c r="R774" s="9" t="s">
        <v>31</v>
      </c>
      <c r="S774" s="9" t="s">
        <v>31</v>
      </c>
      <c r="T774" s="9" t="s">
        <v>31</v>
      </c>
      <c r="U774" s="9" t="s">
        <v>31</v>
      </c>
      <c r="V774" s="9" t="s">
        <v>31</v>
      </c>
      <c r="W774" s="9" t="s">
        <v>31</v>
      </c>
      <c r="X774" s="9" t="s">
        <v>31</v>
      </c>
      <c r="Y774" s="9" t="s">
        <v>31</v>
      </c>
      <c r="Z774" s="9" t="s">
        <v>31</v>
      </c>
      <c r="AA774" s="9" t="s">
        <v>31</v>
      </c>
      <c r="AB774" s="9" t="s">
        <v>31</v>
      </c>
      <c r="AC774" s="9" t="s">
        <v>31</v>
      </c>
    </row>
    <row r="775">
      <c r="A775" s="34">
        <v>297.0</v>
      </c>
      <c r="B775" s="35" t="s">
        <v>2828</v>
      </c>
      <c r="C775" s="35" t="s">
        <v>2829</v>
      </c>
      <c r="D775" s="35" t="s">
        <v>2830</v>
      </c>
      <c r="E775" s="35">
        <v>2015.0</v>
      </c>
      <c r="F775" s="9" t="s">
        <v>31</v>
      </c>
      <c r="G775" s="9" t="s">
        <v>31</v>
      </c>
      <c r="H775" s="9" t="s">
        <v>31</v>
      </c>
      <c r="I775" s="9" t="s">
        <v>31</v>
      </c>
      <c r="J775" s="9" t="s">
        <v>31</v>
      </c>
      <c r="K775" s="9" t="s">
        <v>31</v>
      </c>
      <c r="L775" s="9" t="s">
        <v>31</v>
      </c>
      <c r="M775" s="9" t="s">
        <v>31</v>
      </c>
      <c r="N775" s="9" t="s">
        <v>31</v>
      </c>
      <c r="O775" s="9" t="s">
        <v>31</v>
      </c>
      <c r="P775" s="9" t="s">
        <v>31</v>
      </c>
      <c r="Q775" s="9" t="s">
        <v>31</v>
      </c>
      <c r="R775" s="9" t="s">
        <v>31</v>
      </c>
      <c r="S775" s="9" t="s">
        <v>31</v>
      </c>
      <c r="T775" s="9" t="s">
        <v>31</v>
      </c>
      <c r="U775" s="9" t="s">
        <v>31</v>
      </c>
      <c r="V775" s="9" t="s">
        <v>31</v>
      </c>
      <c r="W775" s="9" t="s">
        <v>31</v>
      </c>
      <c r="X775" s="9" t="s">
        <v>31</v>
      </c>
      <c r="Y775" s="9" t="s">
        <v>31</v>
      </c>
      <c r="Z775" s="9" t="s">
        <v>31</v>
      </c>
      <c r="AA775" s="9" t="s">
        <v>31</v>
      </c>
      <c r="AB775" s="9" t="s">
        <v>31</v>
      </c>
      <c r="AC775" s="9" t="s">
        <v>31</v>
      </c>
    </row>
    <row r="776">
      <c r="A776" s="34">
        <v>304.0</v>
      </c>
      <c r="B776" s="35" t="s">
        <v>2831</v>
      </c>
      <c r="C776" s="35" t="s">
        <v>2832</v>
      </c>
      <c r="D776" s="35" t="s">
        <v>2833</v>
      </c>
      <c r="E776" s="35">
        <v>2014.0</v>
      </c>
      <c r="F776" s="9" t="s">
        <v>31</v>
      </c>
      <c r="G776" s="9" t="s">
        <v>31</v>
      </c>
      <c r="H776" s="9" t="s">
        <v>31</v>
      </c>
      <c r="I776" s="9" t="s">
        <v>31</v>
      </c>
      <c r="J776" s="9" t="s">
        <v>31</v>
      </c>
      <c r="K776" s="9" t="s">
        <v>31</v>
      </c>
      <c r="L776" s="9" t="s">
        <v>31</v>
      </c>
      <c r="M776" s="9" t="s">
        <v>31</v>
      </c>
      <c r="N776" s="9" t="s">
        <v>31</v>
      </c>
      <c r="O776" s="9" t="s">
        <v>31</v>
      </c>
      <c r="P776" s="9" t="s">
        <v>31</v>
      </c>
      <c r="Q776" s="9" t="s">
        <v>31</v>
      </c>
      <c r="R776" s="9" t="s">
        <v>31</v>
      </c>
      <c r="S776" s="9" t="s">
        <v>31</v>
      </c>
      <c r="T776" s="9" t="s">
        <v>31</v>
      </c>
      <c r="U776" s="9" t="s">
        <v>31</v>
      </c>
      <c r="V776" s="9" t="s">
        <v>31</v>
      </c>
      <c r="W776" s="9" t="s">
        <v>31</v>
      </c>
      <c r="X776" s="9" t="s">
        <v>31</v>
      </c>
      <c r="Y776" s="9" t="s">
        <v>31</v>
      </c>
      <c r="Z776" s="9" t="s">
        <v>31</v>
      </c>
      <c r="AA776" s="9" t="s">
        <v>31</v>
      </c>
      <c r="AB776" s="9" t="s">
        <v>31</v>
      </c>
      <c r="AC776" s="9" t="s">
        <v>31</v>
      </c>
    </row>
    <row r="777">
      <c r="A777" s="34">
        <v>305.0</v>
      </c>
      <c r="B777" s="35" t="s">
        <v>2834</v>
      </c>
      <c r="C777" s="35" t="s">
        <v>2835</v>
      </c>
      <c r="D777" s="35" t="s">
        <v>2836</v>
      </c>
      <c r="E777" s="35">
        <v>2014.0</v>
      </c>
      <c r="F777" s="9" t="s">
        <v>31</v>
      </c>
      <c r="G777" s="9" t="s">
        <v>31</v>
      </c>
      <c r="H777" s="9" t="s">
        <v>31</v>
      </c>
      <c r="I777" s="9" t="s">
        <v>31</v>
      </c>
      <c r="J777" s="9" t="s">
        <v>31</v>
      </c>
      <c r="K777" s="9" t="s">
        <v>31</v>
      </c>
      <c r="L777" s="9" t="s">
        <v>31</v>
      </c>
      <c r="M777" s="9" t="s">
        <v>31</v>
      </c>
      <c r="N777" s="9" t="s">
        <v>31</v>
      </c>
      <c r="O777" s="9" t="s">
        <v>31</v>
      </c>
      <c r="P777" s="9" t="s">
        <v>31</v>
      </c>
      <c r="Q777" s="9" t="s">
        <v>31</v>
      </c>
      <c r="R777" s="9" t="s">
        <v>31</v>
      </c>
      <c r="S777" s="9" t="s">
        <v>31</v>
      </c>
      <c r="T777" s="9" t="s">
        <v>31</v>
      </c>
      <c r="U777" s="9" t="s">
        <v>31</v>
      </c>
      <c r="V777" s="9" t="s">
        <v>31</v>
      </c>
      <c r="W777" s="9" t="s">
        <v>31</v>
      </c>
      <c r="X777" s="9" t="s">
        <v>31</v>
      </c>
      <c r="Y777" s="9" t="s">
        <v>31</v>
      </c>
      <c r="Z777" s="9" t="s">
        <v>31</v>
      </c>
      <c r="AA777" s="9" t="s">
        <v>31</v>
      </c>
      <c r="AB777" s="9" t="s">
        <v>31</v>
      </c>
      <c r="AC777" s="9" t="s">
        <v>31</v>
      </c>
    </row>
    <row r="778">
      <c r="A778" s="34">
        <v>306.0</v>
      </c>
      <c r="B778" s="35" t="s">
        <v>2837</v>
      </c>
      <c r="C778" s="35" t="s">
        <v>2838</v>
      </c>
      <c r="D778" s="35" t="s">
        <v>2839</v>
      </c>
      <c r="E778" s="35">
        <v>2014.0</v>
      </c>
      <c r="F778" s="9" t="s">
        <v>31</v>
      </c>
      <c r="G778" s="9" t="s">
        <v>31</v>
      </c>
      <c r="H778" s="9" t="s">
        <v>31</v>
      </c>
      <c r="I778" s="9" t="s">
        <v>31</v>
      </c>
      <c r="J778" s="9" t="s">
        <v>31</v>
      </c>
      <c r="K778" s="9" t="s">
        <v>31</v>
      </c>
      <c r="L778" s="9" t="s">
        <v>31</v>
      </c>
      <c r="M778" s="9" t="s">
        <v>31</v>
      </c>
      <c r="N778" s="9" t="s">
        <v>31</v>
      </c>
      <c r="O778" s="9" t="s">
        <v>31</v>
      </c>
      <c r="P778" s="9" t="s">
        <v>31</v>
      </c>
      <c r="Q778" s="9" t="s">
        <v>31</v>
      </c>
      <c r="R778" s="9" t="s">
        <v>31</v>
      </c>
      <c r="S778" s="9" t="s">
        <v>31</v>
      </c>
      <c r="T778" s="9" t="s">
        <v>31</v>
      </c>
      <c r="U778" s="9" t="s">
        <v>31</v>
      </c>
      <c r="V778" s="9" t="s">
        <v>31</v>
      </c>
      <c r="W778" s="9" t="s">
        <v>31</v>
      </c>
      <c r="X778" s="9" t="s">
        <v>31</v>
      </c>
      <c r="Y778" s="9" t="s">
        <v>31</v>
      </c>
      <c r="Z778" s="9" t="s">
        <v>31</v>
      </c>
      <c r="AA778" s="9" t="s">
        <v>31</v>
      </c>
      <c r="AB778" s="9" t="s">
        <v>31</v>
      </c>
      <c r="AC778" s="9" t="s">
        <v>31</v>
      </c>
    </row>
    <row r="779">
      <c r="A779" s="34">
        <v>307.0</v>
      </c>
      <c r="B779" s="35" t="s">
        <v>2840</v>
      </c>
      <c r="C779" s="35" t="s">
        <v>2841</v>
      </c>
      <c r="D779" s="35" t="s">
        <v>2842</v>
      </c>
      <c r="E779" s="35">
        <v>2014.0</v>
      </c>
      <c r="F779" s="9" t="s">
        <v>31</v>
      </c>
      <c r="G779" s="9" t="s">
        <v>31</v>
      </c>
      <c r="H779" s="9" t="s">
        <v>31</v>
      </c>
      <c r="I779" s="9" t="s">
        <v>31</v>
      </c>
      <c r="J779" s="9" t="s">
        <v>31</v>
      </c>
      <c r="K779" s="9" t="s">
        <v>31</v>
      </c>
      <c r="L779" s="9" t="s">
        <v>31</v>
      </c>
      <c r="M779" s="9" t="s">
        <v>31</v>
      </c>
      <c r="N779" s="9" t="s">
        <v>31</v>
      </c>
      <c r="O779" s="9" t="s">
        <v>31</v>
      </c>
      <c r="P779" s="9" t="s">
        <v>31</v>
      </c>
      <c r="Q779" s="9" t="s">
        <v>31</v>
      </c>
      <c r="R779" s="9" t="s">
        <v>31</v>
      </c>
      <c r="S779" s="9" t="s">
        <v>31</v>
      </c>
      <c r="T779" s="9" t="s">
        <v>31</v>
      </c>
      <c r="U779" s="9" t="s">
        <v>31</v>
      </c>
      <c r="V779" s="9" t="s">
        <v>31</v>
      </c>
      <c r="W779" s="9" t="s">
        <v>31</v>
      </c>
      <c r="X779" s="9" t="s">
        <v>31</v>
      </c>
      <c r="Y779" s="9" t="s">
        <v>31</v>
      </c>
      <c r="Z779" s="9" t="s">
        <v>31</v>
      </c>
      <c r="AA779" s="9" t="s">
        <v>31</v>
      </c>
      <c r="AB779" s="9" t="s">
        <v>31</v>
      </c>
      <c r="AC779" s="9" t="s">
        <v>31</v>
      </c>
    </row>
    <row r="780">
      <c r="A780" s="34">
        <v>309.0</v>
      </c>
      <c r="B780" s="35" t="s">
        <v>2843</v>
      </c>
      <c r="C780" s="35" t="s">
        <v>2844</v>
      </c>
      <c r="D780" s="35" t="s">
        <v>2845</v>
      </c>
      <c r="E780" s="35">
        <v>2014.0</v>
      </c>
      <c r="F780" s="9" t="s">
        <v>31</v>
      </c>
      <c r="G780" s="9" t="s">
        <v>31</v>
      </c>
      <c r="H780" s="9" t="s">
        <v>31</v>
      </c>
      <c r="I780" s="9" t="s">
        <v>31</v>
      </c>
      <c r="J780" s="9" t="s">
        <v>31</v>
      </c>
      <c r="K780" s="9" t="s">
        <v>31</v>
      </c>
      <c r="L780" s="9" t="s">
        <v>31</v>
      </c>
      <c r="M780" s="9" t="s">
        <v>31</v>
      </c>
      <c r="N780" s="9" t="s">
        <v>31</v>
      </c>
      <c r="O780" s="9" t="s">
        <v>31</v>
      </c>
      <c r="P780" s="9" t="s">
        <v>31</v>
      </c>
      <c r="Q780" s="9" t="s">
        <v>31</v>
      </c>
      <c r="R780" s="9" t="s">
        <v>31</v>
      </c>
      <c r="S780" s="9" t="s">
        <v>31</v>
      </c>
      <c r="T780" s="9" t="s">
        <v>31</v>
      </c>
      <c r="U780" s="9" t="s">
        <v>31</v>
      </c>
      <c r="V780" s="9" t="s">
        <v>31</v>
      </c>
      <c r="W780" s="9" t="s">
        <v>31</v>
      </c>
      <c r="X780" s="9" t="s">
        <v>31</v>
      </c>
      <c r="Y780" s="9" t="s">
        <v>31</v>
      </c>
      <c r="Z780" s="9" t="s">
        <v>31</v>
      </c>
      <c r="AA780" s="9" t="s">
        <v>31</v>
      </c>
      <c r="AB780" s="9" t="s">
        <v>31</v>
      </c>
      <c r="AC780" s="9" t="s">
        <v>31</v>
      </c>
    </row>
    <row r="781">
      <c r="A781" s="34">
        <v>311.0</v>
      </c>
      <c r="B781" s="35" t="s">
        <v>2846</v>
      </c>
      <c r="C781" s="35" t="s">
        <v>2847</v>
      </c>
      <c r="D781" s="35" t="s">
        <v>2848</v>
      </c>
      <c r="E781" s="35">
        <v>2014.0</v>
      </c>
      <c r="F781" s="9" t="s">
        <v>31</v>
      </c>
      <c r="G781" s="9" t="s">
        <v>31</v>
      </c>
      <c r="H781" s="9" t="s">
        <v>31</v>
      </c>
      <c r="I781" s="9" t="s">
        <v>31</v>
      </c>
      <c r="J781" s="9" t="s">
        <v>31</v>
      </c>
      <c r="K781" s="9" t="s">
        <v>31</v>
      </c>
      <c r="L781" s="9" t="s">
        <v>31</v>
      </c>
      <c r="M781" s="9" t="s">
        <v>31</v>
      </c>
      <c r="N781" s="9" t="s">
        <v>31</v>
      </c>
      <c r="O781" s="9" t="s">
        <v>31</v>
      </c>
      <c r="P781" s="9" t="s">
        <v>31</v>
      </c>
      <c r="Q781" s="9" t="s">
        <v>31</v>
      </c>
      <c r="R781" s="9" t="s">
        <v>31</v>
      </c>
      <c r="S781" s="9" t="s">
        <v>31</v>
      </c>
      <c r="T781" s="9" t="s">
        <v>31</v>
      </c>
      <c r="U781" s="9" t="s">
        <v>31</v>
      </c>
      <c r="V781" s="9" t="s">
        <v>31</v>
      </c>
      <c r="W781" s="9" t="s">
        <v>31</v>
      </c>
      <c r="X781" s="9" t="s">
        <v>31</v>
      </c>
      <c r="Y781" s="9" t="s">
        <v>31</v>
      </c>
      <c r="Z781" s="9" t="s">
        <v>31</v>
      </c>
      <c r="AA781" s="9" t="s">
        <v>31</v>
      </c>
      <c r="AB781" s="9" t="s">
        <v>31</v>
      </c>
      <c r="AC781" s="9" t="s">
        <v>31</v>
      </c>
    </row>
    <row r="782">
      <c r="A782" s="34">
        <v>317.0</v>
      </c>
      <c r="B782" s="35" t="s">
        <v>2849</v>
      </c>
      <c r="C782" s="35" t="s">
        <v>2850</v>
      </c>
      <c r="D782" s="35" t="s">
        <v>2851</v>
      </c>
      <c r="E782" s="35">
        <v>2014.0</v>
      </c>
      <c r="F782" s="9" t="s">
        <v>31</v>
      </c>
      <c r="G782" s="9" t="s">
        <v>31</v>
      </c>
      <c r="H782" s="9" t="s">
        <v>31</v>
      </c>
      <c r="I782" s="9" t="s">
        <v>31</v>
      </c>
      <c r="J782" s="9" t="s">
        <v>31</v>
      </c>
      <c r="K782" s="9" t="s">
        <v>31</v>
      </c>
      <c r="L782" s="9" t="s">
        <v>31</v>
      </c>
      <c r="M782" s="9" t="s">
        <v>31</v>
      </c>
      <c r="N782" s="9" t="s">
        <v>31</v>
      </c>
      <c r="O782" s="9" t="s">
        <v>31</v>
      </c>
      <c r="P782" s="9" t="s">
        <v>31</v>
      </c>
      <c r="Q782" s="9" t="s">
        <v>31</v>
      </c>
      <c r="R782" s="9" t="s">
        <v>31</v>
      </c>
      <c r="S782" s="9" t="s">
        <v>31</v>
      </c>
      <c r="T782" s="9" t="s">
        <v>31</v>
      </c>
      <c r="U782" s="9" t="s">
        <v>31</v>
      </c>
      <c r="V782" s="9" t="s">
        <v>31</v>
      </c>
      <c r="W782" s="9" t="s">
        <v>31</v>
      </c>
      <c r="X782" s="9" t="s">
        <v>31</v>
      </c>
      <c r="Y782" s="9" t="s">
        <v>31</v>
      </c>
      <c r="Z782" s="9" t="s">
        <v>31</v>
      </c>
      <c r="AA782" s="9" t="s">
        <v>31</v>
      </c>
      <c r="AB782" s="9" t="s">
        <v>31</v>
      </c>
      <c r="AC782" s="9" t="s">
        <v>31</v>
      </c>
    </row>
    <row r="783">
      <c r="A783" s="34">
        <v>326.0</v>
      </c>
      <c r="B783" s="35" t="s">
        <v>2852</v>
      </c>
      <c r="C783" s="35" t="s">
        <v>2853</v>
      </c>
      <c r="D783" s="35" t="s">
        <v>2854</v>
      </c>
      <c r="E783" s="35">
        <v>2014.0</v>
      </c>
      <c r="F783" s="9" t="s">
        <v>31</v>
      </c>
      <c r="G783" s="9" t="s">
        <v>31</v>
      </c>
      <c r="H783" s="9" t="s">
        <v>31</v>
      </c>
      <c r="I783" s="9" t="s">
        <v>31</v>
      </c>
      <c r="J783" s="9" t="s">
        <v>31</v>
      </c>
      <c r="K783" s="9" t="s">
        <v>31</v>
      </c>
      <c r="L783" s="9" t="s">
        <v>31</v>
      </c>
      <c r="M783" s="9" t="s">
        <v>31</v>
      </c>
      <c r="N783" s="9" t="s">
        <v>31</v>
      </c>
      <c r="O783" s="9" t="s">
        <v>31</v>
      </c>
      <c r="P783" s="9" t="s">
        <v>31</v>
      </c>
      <c r="Q783" s="9" t="s">
        <v>31</v>
      </c>
      <c r="R783" s="9" t="s">
        <v>31</v>
      </c>
      <c r="S783" s="9" t="s">
        <v>31</v>
      </c>
      <c r="T783" s="9" t="s">
        <v>31</v>
      </c>
      <c r="U783" s="9" t="s">
        <v>31</v>
      </c>
      <c r="V783" s="9" t="s">
        <v>31</v>
      </c>
      <c r="W783" s="9" t="s">
        <v>31</v>
      </c>
      <c r="X783" s="9" t="s">
        <v>31</v>
      </c>
      <c r="Y783" s="9" t="s">
        <v>31</v>
      </c>
      <c r="Z783" s="9" t="s">
        <v>31</v>
      </c>
      <c r="AA783" s="9" t="s">
        <v>31</v>
      </c>
      <c r="AB783" s="9" t="s">
        <v>31</v>
      </c>
      <c r="AC783" s="9" t="s">
        <v>31</v>
      </c>
    </row>
    <row r="784">
      <c r="A784" s="34">
        <v>328.0</v>
      </c>
      <c r="B784" s="35" t="s">
        <v>2855</v>
      </c>
      <c r="C784" s="35" t="s">
        <v>2856</v>
      </c>
      <c r="D784" s="35" t="s">
        <v>2857</v>
      </c>
      <c r="E784" s="35">
        <v>2014.0</v>
      </c>
      <c r="F784" s="9" t="s">
        <v>31</v>
      </c>
      <c r="G784" s="9" t="s">
        <v>31</v>
      </c>
      <c r="H784" s="9" t="s">
        <v>31</v>
      </c>
      <c r="I784" s="9" t="s">
        <v>31</v>
      </c>
      <c r="J784" s="9" t="s">
        <v>31</v>
      </c>
      <c r="K784" s="9" t="s">
        <v>31</v>
      </c>
      <c r="L784" s="9" t="s">
        <v>31</v>
      </c>
      <c r="M784" s="9" t="s">
        <v>31</v>
      </c>
      <c r="N784" s="9" t="s">
        <v>31</v>
      </c>
      <c r="O784" s="9" t="s">
        <v>31</v>
      </c>
      <c r="P784" s="9" t="s">
        <v>31</v>
      </c>
      <c r="Q784" s="9" t="s">
        <v>31</v>
      </c>
      <c r="R784" s="9" t="s">
        <v>31</v>
      </c>
      <c r="S784" s="9" t="s">
        <v>31</v>
      </c>
      <c r="T784" s="9" t="s">
        <v>31</v>
      </c>
      <c r="U784" s="9" t="s">
        <v>31</v>
      </c>
      <c r="V784" s="9" t="s">
        <v>31</v>
      </c>
      <c r="W784" s="9" t="s">
        <v>31</v>
      </c>
      <c r="X784" s="9" t="s">
        <v>31</v>
      </c>
      <c r="Y784" s="9" t="s">
        <v>31</v>
      </c>
      <c r="Z784" s="9" t="s">
        <v>31</v>
      </c>
      <c r="AA784" s="9" t="s">
        <v>31</v>
      </c>
      <c r="AB784" s="9" t="s">
        <v>31</v>
      </c>
      <c r="AC784" s="9" t="s">
        <v>31</v>
      </c>
    </row>
    <row r="785">
      <c r="A785" s="34">
        <v>329.0</v>
      </c>
      <c r="B785" s="35" t="s">
        <v>2858</v>
      </c>
      <c r="C785" s="35" t="s">
        <v>2859</v>
      </c>
      <c r="D785" s="35" t="s">
        <v>2860</v>
      </c>
      <c r="E785" s="35">
        <v>2014.0</v>
      </c>
      <c r="F785" s="9" t="s">
        <v>31</v>
      </c>
      <c r="G785" s="9" t="s">
        <v>31</v>
      </c>
      <c r="H785" s="9" t="s">
        <v>31</v>
      </c>
      <c r="I785" s="9" t="s">
        <v>31</v>
      </c>
      <c r="J785" s="9" t="s">
        <v>31</v>
      </c>
      <c r="K785" s="9" t="s">
        <v>31</v>
      </c>
      <c r="L785" s="9" t="s">
        <v>31</v>
      </c>
      <c r="M785" s="9" t="s">
        <v>31</v>
      </c>
      <c r="N785" s="9" t="s">
        <v>31</v>
      </c>
      <c r="O785" s="9" t="s">
        <v>31</v>
      </c>
      <c r="P785" s="9" t="s">
        <v>31</v>
      </c>
      <c r="Q785" s="9" t="s">
        <v>31</v>
      </c>
      <c r="R785" s="9" t="s">
        <v>31</v>
      </c>
      <c r="S785" s="9" t="s">
        <v>31</v>
      </c>
      <c r="T785" s="9" t="s">
        <v>31</v>
      </c>
      <c r="U785" s="9" t="s">
        <v>31</v>
      </c>
      <c r="V785" s="9" t="s">
        <v>31</v>
      </c>
      <c r="W785" s="9" t="s">
        <v>31</v>
      </c>
      <c r="X785" s="9" t="s">
        <v>31</v>
      </c>
      <c r="Y785" s="9" t="s">
        <v>31</v>
      </c>
      <c r="Z785" s="9" t="s">
        <v>31</v>
      </c>
      <c r="AA785" s="9" t="s">
        <v>31</v>
      </c>
      <c r="AB785" s="9" t="s">
        <v>31</v>
      </c>
      <c r="AC785" s="9" t="s">
        <v>31</v>
      </c>
    </row>
    <row r="786">
      <c r="A786" s="34">
        <v>332.0</v>
      </c>
      <c r="B786" s="35" t="s">
        <v>2861</v>
      </c>
      <c r="C786" s="35" t="s">
        <v>2862</v>
      </c>
      <c r="D786" s="35" t="s">
        <v>2863</v>
      </c>
      <c r="E786" s="35">
        <v>2014.0</v>
      </c>
      <c r="F786" s="9" t="s">
        <v>31</v>
      </c>
      <c r="G786" s="9" t="s">
        <v>31</v>
      </c>
      <c r="H786" s="9" t="s">
        <v>31</v>
      </c>
      <c r="I786" s="9" t="s">
        <v>31</v>
      </c>
      <c r="J786" s="9" t="s">
        <v>31</v>
      </c>
      <c r="K786" s="9" t="s">
        <v>31</v>
      </c>
      <c r="L786" s="9" t="s">
        <v>31</v>
      </c>
      <c r="M786" s="9" t="s">
        <v>31</v>
      </c>
      <c r="N786" s="9" t="s">
        <v>31</v>
      </c>
      <c r="O786" s="9" t="s">
        <v>31</v>
      </c>
      <c r="P786" s="9" t="s">
        <v>31</v>
      </c>
      <c r="Q786" s="9" t="s">
        <v>31</v>
      </c>
      <c r="R786" s="9" t="s">
        <v>31</v>
      </c>
      <c r="S786" s="9" t="s">
        <v>31</v>
      </c>
      <c r="T786" s="9" t="s">
        <v>31</v>
      </c>
      <c r="U786" s="9" t="s">
        <v>31</v>
      </c>
      <c r="V786" s="9" t="s">
        <v>31</v>
      </c>
      <c r="W786" s="9" t="s">
        <v>31</v>
      </c>
      <c r="X786" s="9" t="s">
        <v>31</v>
      </c>
      <c r="Y786" s="9" t="s">
        <v>31</v>
      </c>
      <c r="Z786" s="9" t="s">
        <v>31</v>
      </c>
      <c r="AA786" s="9" t="s">
        <v>31</v>
      </c>
      <c r="AB786" s="9" t="s">
        <v>31</v>
      </c>
      <c r="AC786" s="9" t="s">
        <v>31</v>
      </c>
    </row>
    <row r="787">
      <c r="A787" s="34">
        <v>335.0</v>
      </c>
      <c r="B787" s="35" t="s">
        <v>2864</v>
      </c>
      <c r="C787" s="35" t="s">
        <v>2865</v>
      </c>
      <c r="D787" s="35" t="s">
        <v>2866</v>
      </c>
      <c r="E787" s="35">
        <v>2014.0</v>
      </c>
      <c r="F787" s="9" t="s">
        <v>31</v>
      </c>
      <c r="G787" s="9" t="s">
        <v>31</v>
      </c>
      <c r="H787" s="9" t="s">
        <v>31</v>
      </c>
      <c r="I787" s="9" t="s">
        <v>31</v>
      </c>
      <c r="J787" s="9" t="s">
        <v>31</v>
      </c>
      <c r="K787" s="9" t="s">
        <v>31</v>
      </c>
      <c r="L787" s="9" t="s">
        <v>31</v>
      </c>
      <c r="M787" s="9" t="s">
        <v>31</v>
      </c>
      <c r="N787" s="9" t="s">
        <v>31</v>
      </c>
      <c r="O787" s="9" t="s">
        <v>31</v>
      </c>
      <c r="P787" s="9" t="s">
        <v>31</v>
      </c>
      <c r="Q787" s="9" t="s">
        <v>31</v>
      </c>
      <c r="R787" s="9" t="s">
        <v>31</v>
      </c>
      <c r="S787" s="9" t="s">
        <v>31</v>
      </c>
      <c r="T787" s="9" t="s">
        <v>31</v>
      </c>
      <c r="U787" s="9" t="s">
        <v>31</v>
      </c>
      <c r="V787" s="9" t="s">
        <v>31</v>
      </c>
      <c r="W787" s="9" t="s">
        <v>31</v>
      </c>
      <c r="X787" s="9" t="s">
        <v>31</v>
      </c>
      <c r="Y787" s="9" t="s">
        <v>31</v>
      </c>
      <c r="Z787" s="9" t="s">
        <v>31</v>
      </c>
      <c r="AA787" s="9" t="s">
        <v>31</v>
      </c>
      <c r="AB787" s="9" t="s">
        <v>31</v>
      </c>
      <c r="AC787" s="9" t="s">
        <v>31</v>
      </c>
    </row>
    <row r="788">
      <c r="A788" s="34">
        <v>340.0</v>
      </c>
      <c r="B788" s="35" t="s">
        <v>2867</v>
      </c>
      <c r="C788" s="35" t="s">
        <v>2868</v>
      </c>
      <c r="D788" s="35" t="s">
        <v>2869</v>
      </c>
      <c r="E788" s="35">
        <v>2014.0</v>
      </c>
      <c r="F788" s="9" t="s">
        <v>31</v>
      </c>
      <c r="G788" s="9" t="s">
        <v>31</v>
      </c>
      <c r="H788" s="9" t="s">
        <v>31</v>
      </c>
      <c r="I788" s="9" t="s">
        <v>31</v>
      </c>
      <c r="J788" s="9" t="s">
        <v>31</v>
      </c>
      <c r="K788" s="9" t="s">
        <v>31</v>
      </c>
      <c r="L788" s="9" t="s">
        <v>31</v>
      </c>
      <c r="M788" s="9" t="s">
        <v>31</v>
      </c>
      <c r="N788" s="9" t="s">
        <v>31</v>
      </c>
      <c r="O788" s="9" t="s">
        <v>31</v>
      </c>
      <c r="P788" s="9" t="s">
        <v>31</v>
      </c>
      <c r="Q788" s="9" t="s">
        <v>31</v>
      </c>
      <c r="R788" s="9" t="s">
        <v>31</v>
      </c>
      <c r="S788" s="9" t="s">
        <v>31</v>
      </c>
      <c r="T788" s="9" t="s">
        <v>31</v>
      </c>
      <c r="U788" s="9" t="s">
        <v>31</v>
      </c>
      <c r="V788" s="9" t="s">
        <v>31</v>
      </c>
      <c r="W788" s="9" t="s">
        <v>31</v>
      </c>
      <c r="X788" s="9" t="s">
        <v>31</v>
      </c>
      <c r="Y788" s="9" t="s">
        <v>31</v>
      </c>
      <c r="Z788" s="9" t="s">
        <v>31</v>
      </c>
      <c r="AA788" s="9" t="s">
        <v>31</v>
      </c>
      <c r="AB788" s="9" t="s">
        <v>31</v>
      </c>
      <c r="AC788" s="9" t="s">
        <v>31</v>
      </c>
    </row>
    <row r="789">
      <c r="A789" s="34">
        <v>345.0</v>
      </c>
      <c r="B789" s="35" t="s">
        <v>2870</v>
      </c>
      <c r="C789" s="35" t="s">
        <v>2871</v>
      </c>
      <c r="D789" s="35" t="s">
        <v>2872</v>
      </c>
      <c r="E789" s="35">
        <v>2014.0</v>
      </c>
      <c r="F789" s="9" t="s">
        <v>31</v>
      </c>
      <c r="G789" s="9" t="s">
        <v>31</v>
      </c>
      <c r="H789" s="9" t="s">
        <v>31</v>
      </c>
      <c r="I789" s="9" t="s">
        <v>31</v>
      </c>
      <c r="J789" s="9" t="s">
        <v>31</v>
      </c>
      <c r="K789" s="9" t="s">
        <v>31</v>
      </c>
      <c r="L789" s="9" t="s">
        <v>31</v>
      </c>
      <c r="M789" s="9" t="s">
        <v>31</v>
      </c>
      <c r="N789" s="9" t="s">
        <v>31</v>
      </c>
      <c r="O789" s="9" t="s">
        <v>31</v>
      </c>
      <c r="P789" s="9" t="s">
        <v>31</v>
      </c>
      <c r="Q789" s="9" t="s">
        <v>31</v>
      </c>
      <c r="R789" s="9" t="s">
        <v>31</v>
      </c>
      <c r="S789" s="9" t="s">
        <v>31</v>
      </c>
      <c r="T789" s="9" t="s">
        <v>31</v>
      </c>
      <c r="U789" s="9" t="s">
        <v>31</v>
      </c>
      <c r="V789" s="9" t="s">
        <v>31</v>
      </c>
      <c r="W789" s="9" t="s">
        <v>31</v>
      </c>
      <c r="X789" s="9" t="s">
        <v>31</v>
      </c>
      <c r="Y789" s="9" t="s">
        <v>31</v>
      </c>
      <c r="Z789" s="9" t="s">
        <v>31</v>
      </c>
      <c r="AA789" s="9" t="s">
        <v>31</v>
      </c>
      <c r="AB789" s="9" t="s">
        <v>31</v>
      </c>
      <c r="AC789" s="9" t="s">
        <v>31</v>
      </c>
    </row>
    <row r="790">
      <c r="A790" s="34">
        <v>349.0</v>
      </c>
      <c r="B790" s="35" t="s">
        <v>2873</v>
      </c>
      <c r="C790" s="35" t="s">
        <v>2874</v>
      </c>
      <c r="D790" s="35" t="s">
        <v>2875</v>
      </c>
      <c r="E790" s="35">
        <v>2014.0</v>
      </c>
      <c r="F790" s="9" t="s">
        <v>31</v>
      </c>
      <c r="G790" s="9" t="s">
        <v>31</v>
      </c>
      <c r="H790" s="9" t="s">
        <v>31</v>
      </c>
      <c r="I790" s="9" t="s">
        <v>31</v>
      </c>
      <c r="J790" s="9" t="s">
        <v>31</v>
      </c>
      <c r="K790" s="9" t="s">
        <v>31</v>
      </c>
      <c r="L790" s="9" t="s">
        <v>31</v>
      </c>
      <c r="M790" s="9" t="s">
        <v>31</v>
      </c>
      <c r="N790" s="9" t="s">
        <v>31</v>
      </c>
      <c r="O790" s="9" t="s">
        <v>31</v>
      </c>
      <c r="P790" s="9" t="s">
        <v>31</v>
      </c>
      <c r="Q790" s="9" t="s">
        <v>31</v>
      </c>
      <c r="R790" s="9" t="s">
        <v>31</v>
      </c>
      <c r="S790" s="9" t="s">
        <v>31</v>
      </c>
      <c r="T790" s="9" t="s">
        <v>31</v>
      </c>
      <c r="U790" s="9" t="s">
        <v>31</v>
      </c>
      <c r="V790" s="9" t="s">
        <v>31</v>
      </c>
      <c r="W790" s="9" t="s">
        <v>31</v>
      </c>
      <c r="X790" s="9" t="s">
        <v>31</v>
      </c>
      <c r="Y790" s="9" t="s">
        <v>31</v>
      </c>
      <c r="Z790" s="9" t="s">
        <v>31</v>
      </c>
      <c r="AA790" s="9" t="s">
        <v>31</v>
      </c>
      <c r="AB790" s="9" t="s">
        <v>31</v>
      </c>
      <c r="AC790" s="9" t="s">
        <v>31</v>
      </c>
    </row>
    <row r="791">
      <c r="A791" s="34">
        <v>351.0</v>
      </c>
      <c r="B791" s="35" t="s">
        <v>2876</v>
      </c>
      <c r="C791" s="35" t="s">
        <v>2877</v>
      </c>
      <c r="D791" s="35" t="s">
        <v>2878</v>
      </c>
      <c r="E791" s="35">
        <v>2014.0</v>
      </c>
      <c r="F791" s="9" t="s">
        <v>31</v>
      </c>
      <c r="G791" s="9" t="s">
        <v>31</v>
      </c>
      <c r="H791" s="9" t="s">
        <v>31</v>
      </c>
      <c r="I791" s="9" t="s">
        <v>31</v>
      </c>
      <c r="J791" s="9" t="s">
        <v>31</v>
      </c>
      <c r="K791" s="9" t="s">
        <v>31</v>
      </c>
      <c r="L791" s="9" t="s">
        <v>31</v>
      </c>
      <c r="M791" s="9" t="s">
        <v>31</v>
      </c>
      <c r="N791" s="9" t="s">
        <v>31</v>
      </c>
      <c r="O791" s="9" t="s">
        <v>31</v>
      </c>
      <c r="P791" s="9" t="s">
        <v>31</v>
      </c>
      <c r="Q791" s="9" t="s">
        <v>31</v>
      </c>
      <c r="R791" s="9" t="s">
        <v>31</v>
      </c>
      <c r="S791" s="9" t="s">
        <v>31</v>
      </c>
      <c r="T791" s="9" t="s">
        <v>31</v>
      </c>
      <c r="U791" s="9" t="s">
        <v>31</v>
      </c>
      <c r="V791" s="9" t="s">
        <v>31</v>
      </c>
      <c r="W791" s="9" t="s">
        <v>31</v>
      </c>
      <c r="X791" s="9" t="s">
        <v>31</v>
      </c>
      <c r="Y791" s="9" t="s">
        <v>31</v>
      </c>
      <c r="Z791" s="9" t="s">
        <v>31</v>
      </c>
      <c r="AA791" s="9" t="s">
        <v>31</v>
      </c>
      <c r="AB791" s="9" t="s">
        <v>31</v>
      </c>
      <c r="AC791" s="9" t="s">
        <v>31</v>
      </c>
    </row>
    <row r="792">
      <c r="A792" s="34">
        <v>364.0</v>
      </c>
      <c r="B792" s="35" t="s">
        <v>2879</v>
      </c>
      <c r="C792" s="35" t="s">
        <v>2880</v>
      </c>
      <c r="D792" s="35" t="s">
        <v>2881</v>
      </c>
      <c r="E792" s="35">
        <v>2014.0</v>
      </c>
      <c r="F792" s="9" t="s">
        <v>31</v>
      </c>
      <c r="G792" s="9" t="s">
        <v>31</v>
      </c>
      <c r="H792" s="9" t="s">
        <v>31</v>
      </c>
      <c r="I792" s="9" t="s">
        <v>31</v>
      </c>
      <c r="J792" s="9" t="s">
        <v>31</v>
      </c>
      <c r="K792" s="9" t="s">
        <v>31</v>
      </c>
      <c r="L792" s="9" t="s">
        <v>31</v>
      </c>
      <c r="M792" s="9" t="s">
        <v>31</v>
      </c>
      <c r="N792" s="9" t="s">
        <v>31</v>
      </c>
      <c r="O792" s="9" t="s">
        <v>31</v>
      </c>
      <c r="P792" s="9" t="s">
        <v>31</v>
      </c>
      <c r="Q792" s="9" t="s">
        <v>31</v>
      </c>
      <c r="R792" s="9" t="s">
        <v>31</v>
      </c>
      <c r="S792" s="9" t="s">
        <v>31</v>
      </c>
      <c r="T792" s="9" t="s">
        <v>31</v>
      </c>
      <c r="U792" s="9" t="s">
        <v>31</v>
      </c>
      <c r="V792" s="9" t="s">
        <v>31</v>
      </c>
      <c r="W792" s="9" t="s">
        <v>31</v>
      </c>
      <c r="X792" s="9" t="s">
        <v>31</v>
      </c>
      <c r="Y792" s="9" t="s">
        <v>31</v>
      </c>
      <c r="Z792" s="9" t="s">
        <v>31</v>
      </c>
      <c r="AA792" s="9" t="s">
        <v>31</v>
      </c>
      <c r="AB792" s="9" t="s">
        <v>31</v>
      </c>
      <c r="AC792" s="9" t="s">
        <v>31</v>
      </c>
    </row>
    <row r="793">
      <c r="A793" s="34">
        <v>368.0</v>
      </c>
      <c r="B793" s="35" t="s">
        <v>2882</v>
      </c>
      <c r="C793" s="35" t="s">
        <v>2883</v>
      </c>
      <c r="D793" s="35" t="s">
        <v>2884</v>
      </c>
      <c r="E793" s="35">
        <v>2014.0</v>
      </c>
      <c r="F793" s="9" t="s">
        <v>31</v>
      </c>
      <c r="G793" s="9" t="s">
        <v>31</v>
      </c>
      <c r="H793" s="9" t="s">
        <v>31</v>
      </c>
      <c r="I793" s="9" t="s">
        <v>31</v>
      </c>
      <c r="J793" s="9" t="s">
        <v>31</v>
      </c>
      <c r="K793" s="9" t="s">
        <v>31</v>
      </c>
      <c r="L793" s="9" t="s">
        <v>31</v>
      </c>
      <c r="M793" s="9" t="s">
        <v>31</v>
      </c>
      <c r="N793" s="9" t="s">
        <v>31</v>
      </c>
      <c r="O793" s="9" t="s">
        <v>31</v>
      </c>
      <c r="P793" s="9" t="s">
        <v>31</v>
      </c>
      <c r="Q793" s="9" t="s">
        <v>31</v>
      </c>
      <c r="R793" s="9" t="s">
        <v>31</v>
      </c>
      <c r="S793" s="9" t="s">
        <v>31</v>
      </c>
      <c r="T793" s="9" t="s">
        <v>31</v>
      </c>
      <c r="U793" s="9" t="s">
        <v>31</v>
      </c>
      <c r="V793" s="9" t="s">
        <v>31</v>
      </c>
      <c r="W793" s="9" t="s">
        <v>31</v>
      </c>
      <c r="X793" s="9" t="s">
        <v>31</v>
      </c>
      <c r="Y793" s="9" t="s">
        <v>31</v>
      </c>
      <c r="Z793" s="9" t="s">
        <v>31</v>
      </c>
      <c r="AA793" s="9" t="s">
        <v>31</v>
      </c>
      <c r="AB793" s="9" t="s">
        <v>31</v>
      </c>
      <c r="AC793" s="9" t="s">
        <v>31</v>
      </c>
    </row>
    <row r="794">
      <c r="A794" s="34">
        <v>369.0</v>
      </c>
      <c r="B794" s="35" t="s">
        <v>2885</v>
      </c>
      <c r="C794" s="35" t="s">
        <v>2886</v>
      </c>
      <c r="D794" s="35" t="s">
        <v>2887</v>
      </c>
      <c r="E794" s="35">
        <v>2014.0</v>
      </c>
      <c r="F794" s="9" t="s">
        <v>31</v>
      </c>
      <c r="G794" s="9" t="s">
        <v>31</v>
      </c>
      <c r="H794" s="9" t="s">
        <v>31</v>
      </c>
      <c r="I794" s="9" t="s">
        <v>31</v>
      </c>
      <c r="J794" s="9" t="s">
        <v>31</v>
      </c>
      <c r="K794" s="9" t="s">
        <v>31</v>
      </c>
      <c r="L794" s="9" t="s">
        <v>31</v>
      </c>
      <c r="M794" s="9" t="s">
        <v>31</v>
      </c>
      <c r="N794" s="9" t="s">
        <v>31</v>
      </c>
      <c r="O794" s="9" t="s">
        <v>31</v>
      </c>
      <c r="P794" s="9" t="s">
        <v>31</v>
      </c>
      <c r="Q794" s="9" t="s">
        <v>31</v>
      </c>
      <c r="R794" s="9" t="s">
        <v>31</v>
      </c>
      <c r="S794" s="9" t="s">
        <v>31</v>
      </c>
      <c r="T794" s="9" t="s">
        <v>31</v>
      </c>
      <c r="U794" s="9" t="s">
        <v>31</v>
      </c>
      <c r="V794" s="9" t="s">
        <v>31</v>
      </c>
      <c r="W794" s="9" t="s">
        <v>31</v>
      </c>
      <c r="X794" s="9" t="s">
        <v>31</v>
      </c>
      <c r="Y794" s="9" t="s">
        <v>31</v>
      </c>
      <c r="Z794" s="9" t="s">
        <v>31</v>
      </c>
      <c r="AA794" s="9" t="s">
        <v>31</v>
      </c>
      <c r="AB794" s="9" t="s">
        <v>31</v>
      </c>
      <c r="AC794" s="9" t="s">
        <v>31</v>
      </c>
    </row>
    <row r="795">
      <c r="A795" s="34">
        <v>372.0</v>
      </c>
      <c r="B795" s="35" t="s">
        <v>2888</v>
      </c>
      <c r="C795" s="35" t="s">
        <v>2889</v>
      </c>
      <c r="D795" s="35" t="s">
        <v>2890</v>
      </c>
      <c r="E795" s="35">
        <v>2013.0</v>
      </c>
      <c r="F795" s="9" t="s">
        <v>31</v>
      </c>
      <c r="G795" s="9" t="s">
        <v>31</v>
      </c>
      <c r="H795" s="9" t="s">
        <v>31</v>
      </c>
      <c r="I795" s="9" t="s">
        <v>31</v>
      </c>
      <c r="J795" s="9" t="s">
        <v>31</v>
      </c>
      <c r="K795" s="9" t="s">
        <v>31</v>
      </c>
      <c r="L795" s="9" t="s">
        <v>31</v>
      </c>
      <c r="M795" s="9" t="s">
        <v>31</v>
      </c>
      <c r="N795" s="9" t="s">
        <v>31</v>
      </c>
      <c r="O795" s="9" t="s">
        <v>31</v>
      </c>
      <c r="P795" s="9" t="s">
        <v>31</v>
      </c>
      <c r="Q795" s="9" t="s">
        <v>31</v>
      </c>
      <c r="R795" s="9" t="s">
        <v>31</v>
      </c>
      <c r="S795" s="9" t="s">
        <v>31</v>
      </c>
      <c r="T795" s="9" t="s">
        <v>31</v>
      </c>
      <c r="U795" s="9" t="s">
        <v>31</v>
      </c>
      <c r="V795" s="9" t="s">
        <v>31</v>
      </c>
      <c r="W795" s="9" t="s">
        <v>31</v>
      </c>
      <c r="X795" s="9" t="s">
        <v>31</v>
      </c>
      <c r="Y795" s="9" t="s">
        <v>31</v>
      </c>
      <c r="Z795" s="9" t="s">
        <v>31</v>
      </c>
      <c r="AA795" s="9" t="s">
        <v>31</v>
      </c>
      <c r="AB795" s="9" t="s">
        <v>31</v>
      </c>
      <c r="AC795" s="9" t="s">
        <v>31</v>
      </c>
    </row>
    <row r="796">
      <c r="A796" s="34">
        <v>374.0</v>
      </c>
      <c r="B796" s="35" t="s">
        <v>2891</v>
      </c>
      <c r="C796" s="35" t="s">
        <v>2892</v>
      </c>
      <c r="D796" s="35" t="s">
        <v>2893</v>
      </c>
      <c r="E796" s="35">
        <v>2013.0</v>
      </c>
      <c r="F796" s="9" t="s">
        <v>31</v>
      </c>
      <c r="G796" s="9" t="s">
        <v>31</v>
      </c>
      <c r="H796" s="9" t="s">
        <v>31</v>
      </c>
      <c r="I796" s="9" t="s">
        <v>31</v>
      </c>
      <c r="J796" s="9" t="s">
        <v>31</v>
      </c>
      <c r="K796" s="9" t="s">
        <v>31</v>
      </c>
      <c r="L796" s="9" t="s">
        <v>31</v>
      </c>
      <c r="M796" s="9" t="s">
        <v>31</v>
      </c>
      <c r="N796" s="9" t="s">
        <v>31</v>
      </c>
      <c r="O796" s="9" t="s">
        <v>31</v>
      </c>
      <c r="P796" s="9" t="s">
        <v>31</v>
      </c>
      <c r="Q796" s="9" t="s">
        <v>31</v>
      </c>
      <c r="R796" s="9" t="s">
        <v>31</v>
      </c>
      <c r="S796" s="9" t="s">
        <v>31</v>
      </c>
      <c r="T796" s="9" t="s">
        <v>31</v>
      </c>
      <c r="U796" s="9" t="s">
        <v>31</v>
      </c>
      <c r="V796" s="9" t="s">
        <v>31</v>
      </c>
      <c r="W796" s="9" t="s">
        <v>31</v>
      </c>
      <c r="X796" s="9" t="s">
        <v>31</v>
      </c>
      <c r="Y796" s="9" t="s">
        <v>31</v>
      </c>
      <c r="Z796" s="9" t="s">
        <v>31</v>
      </c>
      <c r="AA796" s="9" t="s">
        <v>31</v>
      </c>
      <c r="AB796" s="9" t="s">
        <v>31</v>
      </c>
      <c r="AC796" s="9" t="s">
        <v>31</v>
      </c>
    </row>
    <row r="797">
      <c r="A797" s="34">
        <v>376.0</v>
      </c>
      <c r="B797" s="35" t="s">
        <v>2894</v>
      </c>
      <c r="C797" s="35" t="s">
        <v>2895</v>
      </c>
      <c r="D797" s="35" t="s">
        <v>2896</v>
      </c>
      <c r="E797" s="35">
        <v>2013.0</v>
      </c>
      <c r="F797" s="9" t="s">
        <v>31</v>
      </c>
      <c r="G797" s="9" t="s">
        <v>31</v>
      </c>
      <c r="H797" s="9" t="s">
        <v>31</v>
      </c>
      <c r="I797" s="9" t="s">
        <v>31</v>
      </c>
      <c r="J797" s="9" t="s">
        <v>31</v>
      </c>
      <c r="K797" s="9" t="s">
        <v>31</v>
      </c>
      <c r="L797" s="9" t="s">
        <v>31</v>
      </c>
      <c r="M797" s="9" t="s">
        <v>31</v>
      </c>
      <c r="N797" s="9" t="s">
        <v>31</v>
      </c>
      <c r="O797" s="9" t="s">
        <v>31</v>
      </c>
      <c r="P797" s="9" t="s">
        <v>31</v>
      </c>
      <c r="Q797" s="9" t="s">
        <v>31</v>
      </c>
      <c r="R797" s="9" t="s">
        <v>31</v>
      </c>
      <c r="S797" s="9" t="s">
        <v>31</v>
      </c>
      <c r="T797" s="9" t="s">
        <v>31</v>
      </c>
      <c r="U797" s="9" t="s">
        <v>31</v>
      </c>
      <c r="V797" s="9" t="s">
        <v>31</v>
      </c>
      <c r="W797" s="9" t="s">
        <v>31</v>
      </c>
      <c r="X797" s="9" t="s">
        <v>31</v>
      </c>
      <c r="Y797" s="9" t="s">
        <v>31</v>
      </c>
      <c r="Z797" s="9" t="s">
        <v>31</v>
      </c>
      <c r="AA797" s="9" t="s">
        <v>31</v>
      </c>
      <c r="AB797" s="9" t="s">
        <v>31</v>
      </c>
      <c r="AC797" s="9" t="s">
        <v>31</v>
      </c>
    </row>
    <row r="798">
      <c r="A798" s="34">
        <v>390.0</v>
      </c>
      <c r="B798" s="35" t="s">
        <v>2897</v>
      </c>
      <c r="C798" s="35" t="s">
        <v>2898</v>
      </c>
      <c r="D798" s="35" t="s">
        <v>2899</v>
      </c>
      <c r="E798" s="35">
        <v>2013.0</v>
      </c>
      <c r="F798" s="9" t="s">
        <v>31</v>
      </c>
      <c r="G798" s="9" t="s">
        <v>31</v>
      </c>
      <c r="H798" s="9" t="s">
        <v>31</v>
      </c>
      <c r="I798" s="9" t="s">
        <v>31</v>
      </c>
      <c r="J798" s="9" t="s">
        <v>31</v>
      </c>
      <c r="K798" s="9" t="s">
        <v>31</v>
      </c>
      <c r="L798" s="9" t="s">
        <v>31</v>
      </c>
      <c r="M798" s="9" t="s">
        <v>31</v>
      </c>
      <c r="N798" s="9" t="s">
        <v>31</v>
      </c>
      <c r="O798" s="9" t="s">
        <v>31</v>
      </c>
      <c r="P798" s="9" t="s">
        <v>31</v>
      </c>
      <c r="Q798" s="9" t="s">
        <v>31</v>
      </c>
      <c r="R798" s="9" t="s">
        <v>31</v>
      </c>
      <c r="S798" s="9" t="s">
        <v>31</v>
      </c>
      <c r="T798" s="9" t="s">
        <v>31</v>
      </c>
      <c r="U798" s="9" t="s">
        <v>31</v>
      </c>
      <c r="V798" s="9" t="s">
        <v>31</v>
      </c>
      <c r="W798" s="9" t="s">
        <v>31</v>
      </c>
      <c r="X798" s="9" t="s">
        <v>31</v>
      </c>
      <c r="Y798" s="9" t="s">
        <v>31</v>
      </c>
      <c r="Z798" s="9" t="s">
        <v>31</v>
      </c>
      <c r="AA798" s="9" t="s">
        <v>31</v>
      </c>
      <c r="AB798" s="9" t="s">
        <v>31</v>
      </c>
      <c r="AC798" s="9" t="s">
        <v>31</v>
      </c>
    </row>
    <row r="799">
      <c r="A799" s="34">
        <v>395.0</v>
      </c>
      <c r="B799" s="35" t="s">
        <v>2900</v>
      </c>
      <c r="C799" s="35" t="s">
        <v>2901</v>
      </c>
      <c r="D799" s="35" t="s">
        <v>2902</v>
      </c>
      <c r="E799" s="35">
        <v>2013.0</v>
      </c>
      <c r="F799" s="9" t="s">
        <v>31</v>
      </c>
      <c r="G799" s="9" t="s">
        <v>31</v>
      </c>
      <c r="H799" s="9" t="s">
        <v>31</v>
      </c>
      <c r="I799" s="9" t="s">
        <v>31</v>
      </c>
      <c r="J799" s="9" t="s">
        <v>31</v>
      </c>
      <c r="K799" s="9" t="s">
        <v>31</v>
      </c>
      <c r="L799" s="9" t="s">
        <v>31</v>
      </c>
      <c r="M799" s="9" t="s">
        <v>31</v>
      </c>
      <c r="N799" s="9" t="s">
        <v>31</v>
      </c>
      <c r="O799" s="9" t="s">
        <v>31</v>
      </c>
      <c r="P799" s="9" t="s">
        <v>31</v>
      </c>
      <c r="Q799" s="9" t="s">
        <v>31</v>
      </c>
      <c r="R799" s="9" t="s">
        <v>31</v>
      </c>
      <c r="S799" s="9" t="s">
        <v>31</v>
      </c>
      <c r="T799" s="9" t="s">
        <v>31</v>
      </c>
      <c r="U799" s="9" t="s">
        <v>31</v>
      </c>
      <c r="V799" s="9" t="s">
        <v>31</v>
      </c>
      <c r="W799" s="9" t="s">
        <v>31</v>
      </c>
      <c r="X799" s="9" t="s">
        <v>31</v>
      </c>
      <c r="Y799" s="9" t="s">
        <v>31</v>
      </c>
      <c r="Z799" s="9" t="s">
        <v>31</v>
      </c>
      <c r="AA799" s="9" t="s">
        <v>31</v>
      </c>
      <c r="AB799" s="9" t="s">
        <v>31</v>
      </c>
      <c r="AC799" s="9" t="s">
        <v>31</v>
      </c>
    </row>
    <row r="800">
      <c r="A800" s="34">
        <v>401.0</v>
      </c>
      <c r="B800" s="35" t="s">
        <v>2903</v>
      </c>
      <c r="C800" s="35" t="s">
        <v>2904</v>
      </c>
      <c r="D800" s="35" t="s">
        <v>2905</v>
      </c>
      <c r="E800" s="35">
        <v>2013.0</v>
      </c>
      <c r="F800" s="9" t="s">
        <v>31</v>
      </c>
      <c r="G800" s="9" t="s">
        <v>31</v>
      </c>
      <c r="H800" s="9" t="s">
        <v>31</v>
      </c>
      <c r="I800" s="9" t="s">
        <v>31</v>
      </c>
      <c r="J800" s="9" t="s">
        <v>31</v>
      </c>
      <c r="K800" s="9" t="s">
        <v>31</v>
      </c>
      <c r="L800" s="9" t="s">
        <v>31</v>
      </c>
      <c r="M800" s="9" t="s">
        <v>31</v>
      </c>
      <c r="N800" s="9" t="s">
        <v>31</v>
      </c>
      <c r="O800" s="9" t="s">
        <v>31</v>
      </c>
      <c r="P800" s="9" t="s">
        <v>31</v>
      </c>
      <c r="Q800" s="9" t="s">
        <v>31</v>
      </c>
      <c r="R800" s="9" t="s">
        <v>31</v>
      </c>
      <c r="S800" s="9" t="s">
        <v>31</v>
      </c>
      <c r="T800" s="9" t="s">
        <v>31</v>
      </c>
      <c r="U800" s="9" t="s">
        <v>31</v>
      </c>
      <c r="V800" s="9" t="s">
        <v>31</v>
      </c>
      <c r="W800" s="9" t="s">
        <v>31</v>
      </c>
      <c r="X800" s="9" t="s">
        <v>31</v>
      </c>
      <c r="Y800" s="9" t="s">
        <v>31</v>
      </c>
      <c r="Z800" s="9" t="s">
        <v>31</v>
      </c>
      <c r="AA800" s="9" t="s">
        <v>31</v>
      </c>
      <c r="AB800" s="9" t="s">
        <v>31</v>
      </c>
      <c r="AC800" s="9" t="s">
        <v>31</v>
      </c>
    </row>
    <row r="801">
      <c r="A801" s="34">
        <v>408.0</v>
      </c>
      <c r="B801" s="35" t="s">
        <v>2906</v>
      </c>
      <c r="C801" s="35" t="s">
        <v>2907</v>
      </c>
      <c r="D801" s="35" t="s">
        <v>2908</v>
      </c>
      <c r="E801" s="35">
        <v>2013.0</v>
      </c>
      <c r="F801" s="9" t="s">
        <v>31</v>
      </c>
      <c r="G801" s="9" t="s">
        <v>31</v>
      </c>
      <c r="H801" s="9" t="s">
        <v>31</v>
      </c>
      <c r="I801" s="9" t="s">
        <v>31</v>
      </c>
      <c r="J801" s="9" t="s">
        <v>31</v>
      </c>
      <c r="K801" s="9" t="s">
        <v>31</v>
      </c>
      <c r="L801" s="9" t="s">
        <v>31</v>
      </c>
      <c r="M801" s="9" t="s">
        <v>31</v>
      </c>
      <c r="N801" s="9" t="s">
        <v>31</v>
      </c>
      <c r="O801" s="9" t="s">
        <v>31</v>
      </c>
      <c r="P801" s="9" t="s">
        <v>31</v>
      </c>
      <c r="Q801" s="9" t="s">
        <v>31</v>
      </c>
      <c r="R801" s="9" t="s">
        <v>31</v>
      </c>
      <c r="S801" s="9" t="s">
        <v>31</v>
      </c>
      <c r="T801" s="9" t="s">
        <v>31</v>
      </c>
      <c r="U801" s="9" t="s">
        <v>31</v>
      </c>
      <c r="V801" s="9" t="s">
        <v>31</v>
      </c>
      <c r="W801" s="9" t="s">
        <v>31</v>
      </c>
      <c r="X801" s="9" t="s">
        <v>31</v>
      </c>
      <c r="Y801" s="9" t="s">
        <v>31</v>
      </c>
      <c r="Z801" s="9" t="s">
        <v>31</v>
      </c>
      <c r="AA801" s="9" t="s">
        <v>31</v>
      </c>
      <c r="AB801" s="9" t="s">
        <v>31</v>
      </c>
      <c r="AC801" s="9" t="s">
        <v>31</v>
      </c>
    </row>
    <row r="802">
      <c r="A802" s="34">
        <v>412.0</v>
      </c>
      <c r="B802" s="35" t="s">
        <v>2909</v>
      </c>
      <c r="C802" s="35" t="s">
        <v>2910</v>
      </c>
      <c r="D802" s="35" t="s">
        <v>2911</v>
      </c>
      <c r="E802" s="35">
        <v>2013.0</v>
      </c>
      <c r="F802" s="9" t="s">
        <v>31</v>
      </c>
      <c r="G802" s="9" t="s">
        <v>31</v>
      </c>
      <c r="H802" s="9" t="s">
        <v>31</v>
      </c>
      <c r="I802" s="9" t="s">
        <v>31</v>
      </c>
      <c r="J802" s="9" t="s">
        <v>31</v>
      </c>
      <c r="K802" s="9" t="s">
        <v>31</v>
      </c>
      <c r="L802" s="9" t="s">
        <v>31</v>
      </c>
      <c r="M802" s="9" t="s">
        <v>31</v>
      </c>
      <c r="N802" s="9" t="s">
        <v>31</v>
      </c>
      <c r="O802" s="9" t="s">
        <v>31</v>
      </c>
      <c r="P802" s="9" t="s">
        <v>31</v>
      </c>
      <c r="Q802" s="9" t="s">
        <v>31</v>
      </c>
      <c r="R802" s="9" t="s">
        <v>31</v>
      </c>
      <c r="S802" s="9" t="s">
        <v>31</v>
      </c>
      <c r="T802" s="9" t="s">
        <v>31</v>
      </c>
      <c r="U802" s="9" t="s">
        <v>31</v>
      </c>
      <c r="V802" s="9" t="s">
        <v>31</v>
      </c>
      <c r="W802" s="9" t="s">
        <v>31</v>
      </c>
      <c r="X802" s="9" t="s">
        <v>31</v>
      </c>
      <c r="Y802" s="9" t="s">
        <v>31</v>
      </c>
      <c r="Z802" s="9" t="s">
        <v>31</v>
      </c>
      <c r="AA802" s="9" t="s">
        <v>31</v>
      </c>
      <c r="AB802" s="9" t="s">
        <v>31</v>
      </c>
      <c r="AC802" s="9" t="s">
        <v>31</v>
      </c>
    </row>
    <row r="803">
      <c r="A803" s="34">
        <v>416.0</v>
      </c>
      <c r="B803" s="35" t="s">
        <v>2912</v>
      </c>
      <c r="C803" s="35" t="s">
        <v>2913</v>
      </c>
      <c r="D803" s="35" t="s">
        <v>2914</v>
      </c>
      <c r="E803" s="35">
        <v>2013.0</v>
      </c>
      <c r="F803" s="9" t="s">
        <v>31</v>
      </c>
      <c r="G803" s="9" t="s">
        <v>31</v>
      </c>
      <c r="H803" s="9" t="s">
        <v>31</v>
      </c>
      <c r="I803" s="9" t="s">
        <v>31</v>
      </c>
      <c r="J803" s="9" t="s">
        <v>31</v>
      </c>
      <c r="K803" s="9" t="s">
        <v>31</v>
      </c>
      <c r="L803" s="9" t="s">
        <v>31</v>
      </c>
      <c r="M803" s="9" t="s">
        <v>31</v>
      </c>
      <c r="N803" s="9" t="s">
        <v>31</v>
      </c>
      <c r="O803" s="9" t="s">
        <v>31</v>
      </c>
      <c r="P803" s="9" t="s">
        <v>31</v>
      </c>
      <c r="Q803" s="9" t="s">
        <v>31</v>
      </c>
      <c r="R803" s="9" t="s">
        <v>31</v>
      </c>
      <c r="S803" s="9" t="s">
        <v>31</v>
      </c>
      <c r="T803" s="9" t="s">
        <v>31</v>
      </c>
      <c r="U803" s="9" t="s">
        <v>31</v>
      </c>
      <c r="V803" s="9" t="s">
        <v>31</v>
      </c>
      <c r="W803" s="9" t="s">
        <v>31</v>
      </c>
      <c r="X803" s="9" t="s">
        <v>31</v>
      </c>
      <c r="Y803" s="9" t="s">
        <v>31</v>
      </c>
      <c r="Z803" s="9" t="s">
        <v>31</v>
      </c>
      <c r="AA803" s="9" t="s">
        <v>31</v>
      </c>
      <c r="AB803" s="9" t="s">
        <v>31</v>
      </c>
      <c r="AC803" s="9" t="s">
        <v>31</v>
      </c>
    </row>
    <row r="804">
      <c r="A804" s="34">
        <v>419.0</v>
      </c>
      <c r="B804" s="35" t="s">
        <v>2915</v>
      </c>
      <c r="C804" s="35" t="s">
        <v>2916</v>
      </c>
      <c r="D804" s="35" t="s">
        <v>2917</v>
      </c>
      <c r="E804" s="35">
        <v>2013.0</v>
      </c>
      <c r="F804" s="9" t="s">
        <v>31</v>
      </c>
      <c r="G804" s="9" t="s">
        <v>31</v>
      </c>
      <c r="H804" s="9" t="s">
        <v>31</v>
      </c>
      <c r="I804" s="9" t="s">
        <v>31</v>
      </c>
      <c r="J804" s="9" t="s">
        <v>31</v>
      </c>
      <c r="K804" s="9" t="s">
        <v>31</v>
      </c>
      <c r="L804" s="9" t="s">
        <v>31</v>
      </c>
      <c r="M804" s="9" t="s">
        <v>31</v>
      </c>
      <c r="N804" s="9" t="s">
        <v>31</v>
      </c>
      <c r="O804" s="9" t="s">
        <v>31</v>
      </c>
      <c r="P804" s="9" t="s">
        <v>31</v>
      </c>
      <c r="Q804" s="9" t="s">
        <v>31</v>
      </c>
      <c r="R804" s="9" t="s">
        <v>31</v>
      </c>
      <c r="S804" s="9" t="s">
        <v>31</v>
      </c>
      <c r="T804" s="9" t="s">
        <v>31</v>
      </c>
      <c r="U804" s="9" t="s">
        <v>31</v>
      </c>
      <c r="V804" s="9" t="s">
        <v>31</v>
      </c>
      <c r="W804" s="9" t="s">
        <v>31</v>
      </c>
      <c r="X804" s="9" t="s">
        <v>31</v>
      </c>
      <c r="Y804" s="9" t="s">
        <v>31</v>
      </c>
      <c r="Z804" s="9" t="s">
        <v>31</v>
      </c>
      <c r="AA804" s="9" t="s">
        <v>31</v>
      </c>
      <c r="AB804" s="9" t="s">
        <v>31</v>
      </c>
      <c r="AC804" s="9" t="s">
        <v>31</v>
      </c>
    </row>
    <row r="805">
      <c r="A805" s="34">
        <v>427.0</v>
      </c>
      <c r="B805" s="35" t="s">
        <v>2918</v>
      </c>
      <c r="C805" s="35" t="s">
        <v>2919</v>
      </c>
      <c r="D805" s="35" t="s">
        <v>2920</v>
      </c>
      <c r="E805" s="35">
        <v>2013.0</v>
      </c>
      <c r="F805" s="9" t="s">
        <v>31</v>
      </c>
      <c r="G805" s="9" t="s">
        <v>31</v>
      </c>
      <c r="H805" s="9" t="s">
        <v>31</v>
      </c>
      <c r="I805" s="9" t="s">
        <v>31</v>
      </c>
      <c r="J805" s="9" t="s">
        <v>31</v>
      </c>
      <c r="K805" s="9" t="s">
        <v>31</v>
      </c>
      <c r="L805" s="9" t="s">
        <v>31</v>
      </c>
      <c r="M805" s="9" t="s">
        <v>31</v>
      </c>
      <c r="N805" s="9" t="s">
        <v>31</v>
      </c>
      <c r="O805" s="9" t="s">
        <v>31</v>
      </c>
      <c r="P805" s="9" t="s">
        <v>31</v>
      </c>
      <c r="Q805" s="9" t="s">
        <v>31</v>
      </c>
      <c r="R805" s="9" t="s">
        <v>31</v>
      </c>
      <c r="S805" s="9" t="s">
        <v>31</v>
      </c>
      <c r="T805" s="9" t="s">
        <v>31</v>
      </c>
      <c r="U805" s="9" t="s">
        <v>31</v>
      </c>
      <c r="V805" s="9" t="s">
        <v>31</v>
      </c>
      <c r="W805" s="9" t="s">
        <v>31</v>
      </c>
      <c r="X805" s="9" t="s">
        <v>31</v>
      </c>
      <c r="Y805" s="9" t="s">
        <v>31</v>
      </c>
      <c r="Z805" s="9" t="s">
        <v>31</v>
      </c>
      <c r="AA805" s="9" t="s">
        <v>31</v>
      </c>
      <c r="AB805" s="9" t="s">
        <v>31</v>
      </c>
      <c r="AC805" s="9" t="s">
        <v>31</v>
      </c>
    </row>
    <row r="806">
      <c r="A806" s="34">
        <v>428.0</v>
      </c>
      <c r="B806" s="35" t="s">
        <v>2921</v>
      </c>
      <c r="C806" s="35" t="s">
        <v>2922</v>
      </c>
      <c r="D806" s="35" t="s">
        <v>2923</v>
      </c>
      <c r="E806" s="35">
        <v>2013.0</v>
      </c>
      <c r="F806" s="9" t="s">
        <v>31</v>
      </c>
      <c r="G806" s="9" t="s">
        <v>31</v>
      </c>
      <c r="H806" s="9" t="s">
        <v>31</v>
      </c>
      <c r="I806" s="9" t="s">
        <v>31</v>
      </c>
      <c r="J806" s="9" t="s">
        <v>31</v>
      </c>
      <c r="K806" s="9" t="s">
        <v>31</v>
      </c>
      <c r="L806" s="9" t="s">
        <v>31</v>
      </c>
      <c r="M806" s="9" t="s">
        <v>31</v>
      </c>
      <c r="N806" s="9" t="s">
        <v>31</v>
      </c>
      <c r="O806" s="9" t="s">
        <v>31</v>
      </c>
      <c r="P806" s="9" t="s">
        <v>31</v>
      </c>
      <c r="Q806" s="9" t="s">
        <v>31</v>
      </c>
      <c r="R806" s="9" t="s">
        <v>31</v>
      </c>
      <c r="S806" s="9" t="s">
        <v>31</v>
      </c>
      <c r="T806" s="9" t="s">
        <v>31</v>
      </c>
      <c r="U806" s="9" t="s">
        <v>31</v>
      </c>
      <c r="V806" s="9" t="s">
        <v>31</v>
      </c>
      <c r="W806" s="9" t="s">
        <v>31</v>
      </c>
      <c r="X806" s="9" t="s">
        <v>31</v>
      </c>
      <c r="Y806" s="9" t="s">
        <v>31</v>
      </c>
      <c r="Z806" s="9" t="s">
        <v>31</v>
      </c>
      <c r="AA806" s="9" t="s">
        <v>31</v>
      </c>
      <c r="AB806" s="9" t="s">
        <v>31</v>
      </c>
      <c r="AC806" s="9" t="s">
        <v>31</v>
      </c>
    </row>
    <row r="807">
      <c r="A807" s="34">
        <v>430.0</v>
      </c>
      <c r="B807" s="35" t="s">
        <v>2924</v>
      </c>
      <c r="C807" s="35" t="s">
        <v>2925</v>
      </c>
      <c r="D807" s="35" t="s">
        <v>2926</v>
      </c>
      <c r="E807" s="35">
        <v>2013.0</v>
      </c>
      <c r="F807" s="9" t="s">
        <v>31</v>
      </c>
      <c r="G807" s="9" t="s">
        <v>31</v>
      </c>
      <c r="H807" s="9" t="s">
        <v>31</v>
      </c>
      <c r="I807" s="9" t="s">
        <v>31</v>
      </c>
      <c r="J807" s="9" t="s">
        <v>31</v>
      </c>
      <c r="K807" s="9" t="s">
        <v>31</v>
      </c>
      <c r="L807" s="9" t="s">
        <v>31</v>
      </c>
      <c r="M807" s="9" t="s">
        <v>31</v>
      </c>
      <c r="N807" s="9" t="s">
        <v>31</v>
      </c>
      <c r="O807" s="9" t="s">
        <v>31</v>
      </c>
      <c r="P807" s="9" t="s">
        <v>31</v>
      </c>
      <c r="Q807" s="9" t="s">
        <v>31</v>
      </c>
      <c r="R807" s="9" t="s">
        <v>31</v>
      </c>
      <c r="S807" s="9" t="s">
        <v>31</v>
      </c>
      <c r="T807" s="9" t="s">
        <v>31</v>
      </c>
      <c r="U807" s="9" t="s">
        <v>31</v>
      </c>
      <c r="V807" s="9" t="s">
        <v>31</v>
      </c>
      <c r="W807" s="9" t="s">
        <v>31</v>
      </c>
      <c r="X807" s="9" t="s">
        <v>31</v>
      </c>
      <c r="Y807" s="9" t="s">
        <v>31</v>
      </c>
      <c r="Z807" s="9" t="s">
        <v>31</v>
      </c>
      <c r="AA807" s="9" t="s">
        <v>31</v>
      </c>
      <c r="AB807" s="9" t="s">
        <v>31</v>
      </c>
      <c r="AC807" s="9" t="s">
        <v>31</v>
      </c>
    </row>
    <row r="808">
      <c r="A808" s="34">
        <v>431.0</v>
      </c>
      <c r="B808" s="35" t="s">
        <v>2927</v>
      </c>
      <c r="C808" s="35" t="s">
        <v>2928</v>
      </c>
      <c r="D808" s="35" t="s">
        <v>2929</v>
      </c>
      <c r="E808" s="35">
        <v>2013.0</v>
      </c>
      <c r="F808" s="9" t="s">
        <v>31</v>
      </c>
      <c r="G808" s="9" t="s">
        <v>31</v>
      </c>
      <c r="H808" s="9" t="s">
        <v>31</v>
      </c>
      <c r="I808" s="9" t="s">
        <v>31</v>
      </c>
      <c r="J808" s="9" t="s">
        <v>31</v>
      </c>
      <c r="K808" s="9" t="s">
        <v>31</v>
      </c>
      <c r="L808" s="9" t="s">
        <v>31</v>
      </c>
      <c r="M808" s="9" t="s">
        <v>31</v>
      </c>
      <c r="N808" s="9" t="s">
        <v>31</v>
      </c>
      <c r="O808" s="9" t="s">
        <v>31</v>
      </c>
      <c r="P808" s="9" t="s">
        <v>31</v>
      </c>
      <c r="Q808" s="9" t="s">
        <v>31</v>
      </c>
      <c r="R808" s="9" t="s">
        <v>31</v>
      </c>
      <c r="S808" s="9" t="s">
        <v>31</v>
      </c>
      <c r="T808" s="9" t="s">
        <v>31</v>
      </c>
      <c r="U808" s="9" t="s">
        <v>31</v>
      </c>
      <c r="V808" s="9" t="s">
        <v>31</v>
      </c>
      <c r="W808" s="9" t="s">
        <v>31</v>
      </c>
      <c r="X808" s="9" t="s">
        <v>31</v>
      </c>
      <c r="Y808" s="9" t="s">
        <v>31</v>
      </c>
      <c r="Z808" s="9" t="s">
        <v>31</v>
      </c>
      <c r="AA808" s="9" t="s">
        <v>31</v>
      </c>
      <c r="AB808" s="9" t="s">
        <v>31</v>
      </c>
      <c r="AC808" s="9" t="s">
        <v>31</v>
      </c>
    </row>
    <row r="809">
      <c r="A809" s="34">
        <v>444.0</v>
      </c>
      <c r="B809" s="35" t="s">
        <v>2930</v>
      </c>
      <c r="C809" s="35" t="s">
        <v>2931</v>
      </c>
      <c r="D809" s="35" t="s">
        <v>2932</v>
      </c>
      <c r="E809" s="35">
        <v>2013.0</v>
      </c>
      <c r="F809" s="9" t="s">
        <v>31</v>
      </c>
      <c r="G809" s="9" t="s">
        <v>31</v>
      </c>
      <c r="H809" s="9" t="s">
        <v>31</v>
      </c>
      <c r="I809" s="9" t="s">
        <v>31</v>
      </c>
      <c r="J809" s="9" t="s">
        <v>31</v>
      </c>
      <c r="K809" s="9" t="s">
        <v>31</v>
      </c>
      <c r="L809" s="9" t="s">
        <v>31</v>
      </c>
      <c r="M809" s="9" t="s">
        <v>31</v>
      </c>
      <c r="N809" s="9" t="s">
        <v>31</v>
      </c>
      <c r="O809" s="9" t="s">
        <v>31</v>
      </c>
      <c r="P809" s="9" t="s">
        <v>31</v>
      </c>
      <c r="Q809" s="9" t="s">
        <v>31</v>
      </c>
      <c r="R809" s="9" t="s">
        <v>31</v>
      </c>
      <c r="S809" s="9" t="s">
        <v>31</v>
      </c>
      <c r="T809" s="9" t="s">
        <v>31</v>
      </c>
      <c r="U809" s="9" t="s">
        <v>31</v>
      </c>
      <c r="V809" s="9" t="s">
        <v>31</v>
      </c>
      <c r="W809" s="9" t="s">
        <v>31</v>
      </c>
      <c r="X809" s="9" t="s">
        <v>31</v>
      </c>
      <c r="Y809" s="9" t="s">
        <v>31</v>
      </c>
      <c r="Z809" s="9" t="s">
        <v>31</v>
      </c>
      <c r="AA809" s="9" t="s">
        <v>31</v>
      </c>
      <c r="AB809" s="9" t="s">
        <v>31</v>
      </c>
      <c r="AC809" s="9" t="s">
        <v>31</v>
      </c>
    </row>
    <row r="810">
      <c r="A810" s="34">
        <v>450.0</v>
      </c>
      <c r="B810" s="35" t="s">
        <v>2933</v>
      </c>
      <c r="C810" s="35" t="s">
        <v>2934</v>
      </c>
      <c r="D810" s="35" t="s">
        <v>2935</v>
      </c>
      <c r="E810" s="35">
        <v>2013.0</v>
      </c>
      <c r="F810" s="9" t="s">
        <v>31</v>
      </c>
      <c r="G810" s="9" t="s">
        <v>31</v>
      </c>
      <c r="H810" s="9" t="s">
        <v>31</v>
      </c>
      <c r="I810" s="9" t="s">
        <v>31</v>
      </c>
      <c r="J810" s="9" t="s">
        <v>31</v>
      </c>
      <c r="K810" s="9" t="s">
        <v>31</v>
      </c>
      <c r="L810" s="9" t="s">
        <v>31</v>
      </c>
      <c r="M810" s="9" t="s">
        <v>31</v>
      </c>
      <c r="N810" s="9" t="s">
        <v>31</v>
      </c>
      <c r="O810" s="9" t="s">
        <v>31</v>
      </c>
      <c r="P810" s="9" t="s">
        <v>31</v>
      </c>
      <c r="Q810" s="9" t="s">
        <v>31</v>
      </c>
      <c r="R810" s="9" t="s">
        <v>31</v>
      </c>
      <c r="S810" s="9" t="s">
        <v>31</v>
      </c>
      <c r="T810" s="9" t="s">
        <v>31</v>
      </c>
      <c r="U810" s="9" t="s">
        <v>31</v>
      </c>
      <c r="V810" s="9" t="s">
        <v>31</v>
      </c>
      <c r="W810" s="9" t="s">
        <v>31</v>
      </c>
      <c r="X810" s="9" t="s">
        <v>31</v>
      </c>
      <c r="Y810" s="9" t="s">
        <v>31</v>
      </c>
      <c r="Z810" s="9" t="s">
        <v>31</v>
      </c>
      <c r="AA810" s="9" t="s">
        <v>31</v>
      </c>
      <c r="AB810" s="9" t="s">
        <v>31</v>
      </c>
      <c r="AC810" s="9" t="s">
        <v>31</v>
      </c>
    </row>
    <row r="811">
      <c r="A811" s="34">
        <v>452.0</v>
      </c>
      <c r="B811" s="35" t="s">
        <v>2936</v>
      </c>
      <c r="C811" s="35" t="s">
        <v>2937</v>
      </c>
      <c r="D811" s="35" t="s">
        <v>2938</v>
      </c>
      <c r="E811" s="35">
        <v>2013.0</v>
      </c>
      <c r="F811" s="9" t="s">
        <v>31</v>
      </c>
      <c r="G811" s="9" t="s">
        <v>31</v>
      </c>
      <c r="H811" s="9" t="s">
        <v>31</v>
      </c>
      <c r="I811" s="9" t="s">
        <v>31</v>
      </c>
      <c r="J811" s="9" t="s">
        <v>31</v>
      </c>
      <c r="K811" s="9" t="s">
        <v>31</v>
      </c>
      <c r="L811" s="9" t="s">
        <v>31</v>
      </c>
      <c r="M811" s="9" t="s">
        <v>31</v>
      </c>
      <c r="N811" s="9" t="s">
        <v>31</v>
      </c>
      <c r="O811" s="9" t="s">
        <v>31</v>
      </c>
      <c r="P811" s="9" t="s">
        <v>31</v>
      </c>
      <c r="Q811" s="9" t="s">
        <v>31</v>
      </c>
      <c r="R811" s="9" t="s">
        <v>31</v>
      </c>
      <c r="S811" s="9" t="s">
        <v>31</v>
      </c>
      <c r="T811" s="9" t="s">
        <v>31</v>
      </c>
      <c r="U811" s="9" t="s">
        <v>31</v>
      </c>
      <c r="V811" s="9" t="s">
        <v>31</v>
      </c>
      <c r="W811" s="9" t="s">
        <v>31</v>
      </c>
      <c r="X811" s="9" t="s">
        <v>31</v>
      </c>
      <c r="Y811" s="9" t="s">
        <v>31</v>
      </c>
      <c r="Z811" s="9" t="s">
        <v>31</v>
      </c>
      <c r="AA811" s="9" t="s">
        <v>31</v>
      </c>
      <c r="AB811" s="9" t="s">
        <v>31</v>
      </c>
      <c r="AC811" s="9" t="s">
        <v>31</v>
      </c>
    </row>
    <row r="812">
      <c r="A812" s="34">
        <v>457.0</v>
      </c>
      <c r="B812" s="35" t="s">
        <v>2939</v>
      </c>
      <c r="C812" s="35" t="s">
        <v>2940</v>
      </c>
      <c r="D812" s="35" t="s">
        <v>2941</v>
      </c>
      <c r="E812" s="35">
        <v>2013.0</v>
      </c>
      <c r="F812" s="9" t="s">
        <v>31</v>
      </c>
      <c r="G812" s="9" t="s">
        <v>31</v>
      </c>
      <c r="H812" s="9" t="s">
        <v>31</v>
      </c>
      <c r="I812" s="9" t="s">
        <v>31</v>
      </c>
      <c r="J812" s="9" t="s">
        <v>31</v>
      </c>
      <c r="K812" s="9" t="s">
        <v>31</v>
      </c>
      <c r="L812" s="9" t="s">
        <v>31</v>
      </c>
      <c r="M812" s="9" t="s">
        <v>31</v>
      </c>
      <c r="N812" s="9" t="s">
        <v>31</v>
      </c>
      <c r="O812" s="9" t="s">
        <v>31</v>
      </c>
      <c r="P812" s="9" t="s">
        <v>31</v>
      </c>
      <c r="Q812" s="9" t="s">
        <v>31</v>
      </c>
      <c r="R812" s="9" t="s">
        <v>31</v>
      </c>
      <c r="S812" s="9" t="s">
        <v>31</v>
      </c>
      <c r="T812" s="9" t="s">
        <v>31</v>
      </c>
      <c r="U812" s="9" t="s">
        <v>31</v>
      </c>
      <c r="V812" s="9" t="s">
        <v>31</v>
      </c>
      <c r="W812" s="9" t="s">
        <v>31</v>
      </c>
      <c r="X812" s="9" t="s">
        <v>31</v>
      </c>
      <c r="Y812" s="9" t="s">
        <v>31</v>
      </c>
      <c r="Z812" s="9" t="s">
        <v>31</v>
      </c>
      <c r="AA812" s="9" t="s">
        <v>31</v>
      </c>
      <c r="AB812" s="9" t="s">
        <v>31</v>
      </c>
      <c r="AC812" s="9" t="s">
        <v>31</v>
      </c>
    </row>
    <row r="813">
      <c r="A813" s="34">
        <v>459.0</v>
      </c>
      <c r="B813" s="35" t="s">
        <v>2942</v>
      </c>
      <c r="C813" s="35" t="s">
        <v>2943</v>
      </c>
      <c r="D813" s="35" t="s">
        <v>2944</v>
      </c>
      <c r="E813" s="35">
        <v>2012.0</v>
      </c>
      <c r="F813" s="9" t="s">
        <v>31</v>
      </c>
      <c r="G813" s="9" t="s">
        <v>31</v>
      </c>
      <c r="H813" s="9" t="s">
        <v>31</v>
      </c>
      <c r="I813" s="9" t="s">
        <v>31</v>
      </c>
      <c r="J813" s="9" t="s">
        <v>31</v>
      </c>
      <c r="K813" s="9" t="s">
        <v>31</v>
      </c>
      <c r="L813" s="9" t="s">
        <v>31</v>
      </c>
      <c r="M813" s="9" t="s">
        <v>31</v>
      </c>
      <c r="N813" s="9" t="s">
        <v>31</v>
      </c>
      <c r="O813" s="9" t="s">
        <v>31</v>
      </c>
      <c r="P813" s="9" t="s">
        <v>31</v>
      </c>
      <c r="Q813" s="9" t="s">
        <v>31</v>
      </c>
      <c r="R813" s="9" t="s">
        <v>31</v>
      </c>
      <c r="S813" s="9" t="s">
        <v>31</v>
      </c>
      <c r="T813" s="9" t="s">
        <v>31</v>
      </c>
      <c r="U813" s="9" t="s">
        <v>31</v>
      </c>
      <c r="V813" s="9" t="s">
        <v>31</v>
      </c>
      <c r="W813" s="9" t="s">
        <v>31</v>
      </c>
      <c r="X813" s="9" t="s">
        <v>31</v>
      </c>
      <c r="Y813" s="9" t="s">
        <v>31</v>
      </c>
      <c r="Z813" s="9" t="s">
        <v>31</v>
      </c>
      <c r="AA813" s="9" t="s">
        <v>31</v>
      </c>
      <c r="AB813" s="9" t="s">
        <v>31</v>
      </c>
      <c r="AC813" s="9" t="s">
        <v>31</v>
      </c>
    </row>
    <row r="814">
      <c r="A814" s="34">
        <v>461.0</v>
      </c>
      <c r="B814" s="35" t="s">
        <v>2945</v>
      </c>
      <c r="C814" s="35" t="s">
        <v>2946</v>
      </c>
      <c r="D814" s="35" t="s">
        <v>2947</v>
      </c>
      <c r="E814" s="35">
        <v>2012.0</v>
      </c>
      <c r="F814" s="9" t="s">
        <v>31</v>
      </c>
      <c r="G814" s="9" t="s">
        <v>31</v>
      </c>
      <c r="H814" s="9" t="s">
        <v>31</v>
      </c>
      <c r="I814" s="9" t="s">
        <v>31</v>
      </c>
      <c r="J814" s="9" t="s">
        <v>31</v>
      </c>
      <c r="K814" s="9" t="s">
        <v>31</v>
      </c>
      <c r="L814" s="9" t="s">
        <v>31</v>
      </c>
      <c r="M814" s="9" t="s">
        <v>31</v>
      </c>
      <c r="N814" s="9" t="s">
        <v>31</v>
      </c>
      <c r="O814" s="9" t="s">
        <v>31</v>
      </c>
      <c r="P814" s="9" t="s">
        <v>31</v>
      </c>
      <c r="Q814" s="9" t="s">
        <v>31</v>
      </c>
      <c r="R814" s="9" t="s">
        <v>31</v>
      </c>
      <c r="S814" s="9" t="s">
        <v>31</v>
      </c>
      <c r="T814" s="9" t="s">
        <v>31</v>
      </c>
      <c r="U814" s="9" t="s">
        <v>31</v>
      </c>
      <c r="V814" s="9" t="s">
        <v>31</v>
      </c>
      <c r="W814" s="9" t="s">
        <v>31</v>
      </c>
      <c r="X814" s="9" t="s">
        <v>31</v>
      </c>
      <c r="Y814" s="9" t="s">
        <v>31</v>
      </c>
      <c r="Z814" s="9" t="s">
        <v>31</v>
      </c>
      <c r="AA814" s="9" t="s">
        <v>31</v>
      </c>
      <c r="AB814" s="9" t="s">
        <v>31</v>
      </c>
      <c r="AC814" s="9" t="s">
        <v>31</v>
      </c>
    </row>
    <row r="815">
      <c r="A815" s="34">
        <v>466.0</v>
      </c>
      <c r="B815" s="35" t="s">
        <v>2948</v>
      </c>
      <c r="C815" s="35" t="s">
        <v>2949</v>
      </c>
      <c r="D815" s="35" t="s">
        <v>2950</v>
      </c>
      <c r="E815" s="35">
        <v>2012.0</v>
      </c>
      <c r="F815" s="9" t="s">
        <v>31</v>
      </c>
      <c r="G815" s="9" t="s">
        <v>31</v>
      </c>
      <c r="H815" s="9" t="s">
        <v>31</v>
      </c>
      <c r="I815" s="9" t="s">
        <v>31</v>
      </c>
      <c r="J815" s="9" t="s">
        <v>31</v>
      </c>
      <c r="K815" s="9" t="s">
        <v>31</v>
      </c>
      <c r="L815" s="9" t="s">
        <v>31</v>
      </c>
      <c r="M815" s="9" t="s">
        <v>31</v>
      </c>
      <c r="N815" s="9" t="s">
        <v>31</v>
      </c>
      <c r="O815" s="9" t="s">
        <v>31</v>
      </c>
      <c r="P815" s="9" t="s">
        <v>31</v>
      </c>
      <c r="Q815" s="9" t="s">
        <v>31</v>
      </c>
      <c r="R815" s="9" t="s">
        <v>31</v>
      </c>
      <c r="S815" s="9" t="s">
        <v>31</v>
      </c>
      <c r="T815" s="9" t="s">
        <v>31</v>
      </c>
      <c r="U815" s="9" t="s">
        <v>31</v>
      </c>
      <c r="V815" s="9" t="s">
        <v>31</v>
      </c>
      <c r="W815" s="9" t="s">
        <v>31</v>
      </c>
      <c r="X815" s="9" t="s">
        <v>31</v>
      </c>
      <c r="Y815" s="9" t="s">
        <v>31</v>
      </c>
      <c r="Z815" s="9" t="s">
        <v>31</v>
      </c>
      <c r="AA815" s="9" t="s">
        <v>31</v>
      </c>
      <c r="AB815" s="9" t="s">
        <v>31</v>
      </c>
      <c r="AC815" s="9" t="s">
        <v>31</v>
      </c>
    </row>
    <row r="816">
      <c r="A816" s="34">
        <v>468.0</v>
      </c>
      <c r="B816" s="35" t="s">
        <v>2951</v>
      </c>
      <c r="C816" s="35" t="s">
        <v>2952</v>
      </c>
      <c r="D816" s="35" t="s">
        <v>2953</v>
      </c>
      <c r="E816" s="35">
        <v>2012.0</v>
      </c>
      <c r="F816" s="9" t="s">
        <v>31</v>
      </c>
      <c r="G816" s="9" t="s">
        <v>31</v>
      </c>
      <c r="H816" s="9" t="s">
        <v>31</v>
      </c>
      <c r="I816" s="9" t="s">
        <v>31</v>
      </c>
      <c r="J816" s="9" t="s">
        <v>31</v>
      </c>
      <c r="K816" s="9" t="s">
        <v>31</v>
      </c>
      <c r="L816" s="9" t="s">
        <v>31</v>
      </c>
      <c r="M816" s="9" t="s">
        <v>31</v>
      </c>
      <c r="N816" s="9" t="s">
        <v>31</v>
      </c>
      <c r="O816" s="9" t="s">
        <v>31</v>
      </c>
      <c r="P816" s="9" t="s">
        <v>31</v>
      </c>
      <c r="Q816" s="9" t="s">
        <v>31</v>
      </c>
      <c r="R816" s="9" t="s">
        <v>31</v>
      </c>
      <c r="S816" s="9" t="s">
        <v>31</v>
      </c>
      <c r="T816" s="9" t="s">
        <v>31</v>
      </c>
      <c r="U816" s="9" t="s">
        <v>31</v>
      </c>
      <c r="V816" s="9" t="s">
        <v>31</v>
      </c>
      <c r="W816" s="9" t="s">
        <v>31</v>
      </c>
      <c r="X816" s="9" t="s">
        <v>31</v>
      </c>
      <c r="Y816" s="9" t="s">
        <v>31</v>
      </c>
      <c r="Z816" s="9" t="s">
        <v>31</v>
      </c>
      <c r="AA816" s="9" t="s">
        <v>31</v>
      </c>
      <c r="AB816" s="9" t="s">
        <v>31</v>
      </c>
      <c r="AC816" s="9" t="s">
        <v>31</v>
      </c>
    </row>
    <row r="817">
      <c r="A817" s="34">
        <v>470.0</v>
      </c>
      <c r="B817" s="35" t="s">
        <v>2954</v>
      </c>
      <c r="C817" s="35" t="s">
        <v>2955</v>
      </c>
      <c r="D817" s="35" t="s">
        <v>2956</v>
      </c>
      <c r="E817" s="35">
        <v>2012.0</v>
      </c>
      <c r="F817" s="9" t="s">
        <v>31</v>
      </c>
      <c r="G817" s="9" t="s">
        <v>31</v>
      </c>
      <c r="H817" s="9" t="s">
        <v>31</v>
      </c>
      <c r="I817" s="9" t="s">
        <v>31</v>
      </c>
      <c r="J817" s="9" t="s">
        <v>31</v>
      </c>
      <c r="K817" s="9" t="s">
        <v>31</v>
      </c>
      <c r="L817" s="9" t="s">
        <v>31</v>
      </c>
      <c r="M817" s="9" t="s">
        <v>31</v>
      </c>
      <c r="N817" s="9" t="s">
        <v>31</v>
      </c>
      <c r="O817" s="9" t="s">
        <v>31</v>
      </c>
      <c r="P817" s="9" t="s">
        <v>31</v>
      </c>
      <c r="Q817" s="9" t="s">
        <v>31</v>
      </c>
      <c r="R817" s="9" t="s">
        <v>31</v>
      </c>
      <c r="S817" s="9" t="s">
        <v>31</v>
      </c>
      <c r="T817" s="9" t="s">
        <v>31</v>
      </c>
      <c r="U817" s="9" t="s">
        <v>31</v>
      </c>
      <c r="V817" s="9" t="s">
        <v>31</v>
      </c>
      <c r="W817" s="9" t="s">
        <v>31</v>
      </c>
      <c r="X817" s="9" t="s">
        <v>31</v>
      </c>
      <c r="Y817" s="9" t="s">
        <v>31</v>
      </c>
      <c r="Z817" s="9" t="s">
        <v>31</v>
      </c>
      <c r="AA817" s="9" t="s">
        <v>31</v>
      </c>
      <c r="AB817" s="9" t="s">
        <v>31</v>
      </c>
      <c r="AC817" s="9" t="s">
        <v>31</v>
      </c>
    </row>
    <row r="818">
      <c r="A818" s="34">
        <v>476.0</v>
      </c>
      <c r="B818" s="35" t="s">
        <v>2957</v>
      </c>
      <c r="C818" s="35" t="s">
        <v>2958</v>
      </c>
      <c r="D818" s="35" t="s">
        <v>2959</v>
      </c>
      <c r="E818" s="35">
        <v>2012.0</v>
      </c>
      <c r="F818" s="9" t="s">
        <v>31</v>
      </c>
      <c r="G818" s="9" t="s">
        <v>31</v>
      </c>
      <c r="H818" s="9" t="s">
        <v>31</v>
      </c>
      <c r="I818" s="9" t="s">
        <v>31</v>
      </c>
      <c r="J818" s="9" t="s">
        <v>31</v>
      </c>
      <c r="K818" s="9" t="s">
        <v>31</v>
      </c>
      <c r="L818" s="9" t="s">
        <v>31</v>
      </c>
      <c r="M818" s="9" t="s">
        <v>31</v>
      </c>
      <c r="N818" s="9" t="s">
        <v>31</v>
      </c>
      <c r="O818" s="9" t="s">
        <v>31</v>
      </c>
      <c r="P818" s="9" t="s">
        <v>31</v>
      </c>
      <c r="Q818" s="9" t="s">
        <v>31</v>
      </c>
      <c r="R818" s="9" t="s">
        <v>31</v>
      </c>
      <c r="S818" s="9" t="s">
        <v>31</v>
      </c>
      <c r="T818" s="9" t="s">
        <v>31</v>
      </c>
      <c r="U818" s="9" t="s">
        <v>31</v>
      </c>
      <c r="V818" s="9" t="s">
        <v>31</v>
      </c>
      <c r="W818" s="9" t="s">
        <v>31</v>
      </c>
      <c r="X818" s="9" t="s">
        <v>31</v>
      </c>
      <c r="Y818" s="9" t="s">
        <v>31</v>
      </c>
      <c r="Z818" s="9" t="s">
        <v>31</v>
      </c>
      <c r="AA818" s="9" t="s">
        <v>31</v>
      </c>
      <c r="AB818" s="9" t="s">
        <v>31</v>
      </c>
      <c r="AC818" s="9" t="s">
        <v>31</v>
      </c>
    </row>
    <row r="819">
      <c r="A819" s="34">
        <v>480.0</v>
      </c>
      <c r="B819" s="35" t="s">
        <v>2960</v>
      </c>
      <c r="C819" s="35" t="s">
        <v>2961</v>
      </c>
      <c r="D819" s="35" t="s">
        <v>2962</v>
      </c>
      <c r="E819" s="35">
        <v>2012.0</v>
      </c>
      <c r="F819" s="9" t="s">
        <v>31</v>
      </c>
      <c r="G819" s="9" t="s">
        <v>31</v>
      </c>
      <c r="H819" s="9" t="s">
        <v>31</v>
      </c>
      <c r="I819" s="9" t="s">
        <v>31</v>
      </c>
      <c r="J819" s="9" t="s">
        <v>31</v>
      </c>
      <c r="K819" s="9" t="s">
        <v>31</v>
      </c>
      <c r="L819" s="9" t="s">
        <v>31</v>
      </c>
      <c r="M819" s="9" t="s">
        <v>31</v>
      </c>
      <c r="N819" s="9" t="s">
        <v>31</v>
      </c>
      <c r="O819" s="9" t="s">
        <v>31</v>
      </c>
      <c r="P819" s="9" t="s">
        <v>31</v>
      </c>
      <c r="Q819" s="9" t="s">
        <v>31</v>
      </c>
      <c r="R819" s="9" t="s">
        <v>31</v>
      </c>
      <c r="S819" s="9" t="s">
        <v>31</v>
      </c>
      <c r="T819" s="9" t="s">
        <v>31</v>
      </c>
      <c r="U819" s="9" t="s">
        <v>31</v>
      </c>
      <c r="V819" s="9" t="s">
        <v>31</v>
      </c>
      <c r="W819" s="9" t="s">
        <v>31</v>
      </c>
      <c r="X819" s="9" t="s">
        <v>31</v>
      </c>
      <c r="Y819" s="9" t="s">
        <v>31</v>
      </c>
      <c r="Z819" s="9" t="s">
        <v>31</v>
      </c>
      <c r="AA819" s="9" t="s">
        <v>31</v>
      </c>
      <c r="AB819" s="9" t="s">
        <v>31</v>
      </c>
      <c r="AC819" s="9" t="s">
        <v>31</v>
      </c>
    </row>
    <row r="820">
      <c r="A820" s="34">
        <v>481.0</v>
      </c>
      <c r="B820" s="35" t="s">
        <v>2963</v>
      </c>
      <c r="C820" s="35" t="s">
        <v>2964</v>
      </c>
      <c r="D820" s="35" t="s">
        <v>2965</v>
      </c>
      <c r="E820" s="35">
        <v>2012.0</v>
      </c>
      <c r="F820" s="9" t="s">
        <v>31</v>
      </c>
      <c r="G820" s="9" t="s">
        <v>31</v>
      </c>
      <c r="H820" s="9" t="s">
        <v>31</v>
      </c>
      <c r="I820" s="9" t="s">
        <v>31</v>
      </c>
      <c r="J820" s="9" t="s">
        <v>31</v>
      </c>
      <c r="K820" s="9" t="s">
        <v>31</v>
      </c>
      <c r="L820" s="9" t="s">
        <v>31</v>
      </c>
      <c r="M820" s="9" t="s">
        <v>31</v>
      </c>
      <c r="N820" s="9" t="s">
        <v>31</v>
      </c>
      <c r="O820" s="9" t="s">
        <v>31</v>
      </c>
      <c r="P820" s="9" t="s">
        <v>31</v>
      </c>
      <c r="Q820" s="9" t="s">
        <v>31</v>
      </c>
      <c r="R820" s="9" t="s">
        <v>31</v>
      </c>
      <c r="S820" s="9" t="s">
        <v>31</v>
      </c>
      <c r="T820" s="9" t="s">
        <v>31</v>
      </c>
      <c r="U820" s="9" t="s">
        <v>31</v>
      </c>
      <c r="V820" s="9" t="s">
        <v>31</v>
      </c>
      <c r="W820" s="9" t="s">
        <v>31</v>
      </c>
      <c r="X820" s="9" t="s">
        <v>31</v>
      </c>
      <c r="Y820" s="9" t="s">
        <v>31</v>
      </c>
      <c r="Z820" s="9" t="s">
        <v>31</v>
      </c>
      <c r="AA820" s="9" t="s">
        <v>31</v>
      </c>
      <c r="AB820" s="9" t="s">
        <v>31</v>
      </c>
      <c r="AC820" s="9" t="s">
        <v>31</v>
      </c>
    </row>
    <row r="821">
      <c r="A821" s="34">
        <v>490.0</v>
      </c>
      <c r="B821" s="35" t="s">
        <v>2966</v>
      </c>
      <c r="C821" s="35" t="s">
        <v>2967</v>
      </c>
      <c r="D821" s="35" t="s">
        <v>2968</v>
      </c>
      <c r="E821" s="35">
        <v>2012.0</v>
      </c>
      <c r="F821" s="9" t="s">
        <v>31</v>
      </c>
      <c r="G821" s="9" t="s">
        <v>31</v>
      </c>
      <c r="H821" s="9" t="s">
        <v>31</v>
      </c>
      <c r="I821" s="9" t="s">
        <v>31</v>
      </c>
      <c r="J821" s="9" t="s">
        <v>31</v>
      </c>
      <c r="K821" s="9" t="s">
        <v>31</v>
      </c>
      <c r="L821" s="9" t="s">
        <v>31</v>
      </c>
      <c r="M821" s="9" t="s">
        <v>31</v>
      </c>
      <c r="N821" s="9" t="s">
        <v>31</v>
      </c>
      <c r="O821" s="9" t="s">
        <v>31</v>
      </c>
      <c r="P821" s="9" t="s">
        <v>31</v>
      </c>
      <c r="Q821" s="9" t="s">
        <v>31</v>
      </c>
      <c r="R821" s="9" t="s">
        <v>31</v>
      </c>
      <c r="S821" s="9" t="s">
        <v>31</v>
      </c>
      <c r="T821" s="9" t="s">
        <v>31</v>
      </c>
      <c r="U821" s="9" t="s">
        <v>31</v>
      </c>
      <c r="V821" s="9" t="s">
        <v>31</v>
      </c>
      <c r="W821" s="9" t="s">
        <v>31</v>
      </c>
      <c r="X821" s="9" t="s">
        <v>31</v>
      </c>
      <c r="Y821" s="9" t="s">
        <v>31</v>
      </c>
      <c r="Z821" s="9" t="s">
        <v>31</v>
      </c>
      <c r="AA821" s="9" t="s">
        <v>31</v>
      </c>
      <c r="AB821" s="9" t="s">
        <v>31</v>
      </c>
      <c r="AC821" s="9" t="s">
        <v>31</v>
      </c>
    </row>
    <row r="822">
      <c r="A822" s="34">
        <v>492.0</v>
      </c>
      <c r="B822" s="35" t="s">
        <v>2969</v>
      </c>
      <c r="C822" s="35" t="s">
        <v>2970</v>
      </c>
      <c r="D822" s="35" t="s">
        <v>2971</v>
      </c>
      <c r="E822" s="35">
        <v>2012.0</v>
      </c>
      <c r="F822" s="9" t="s">
        <v>31</v>
      </c>
      <c r="G822" s="9" t="s">
        <v>31</v>
      </c>
      <c r="H822" s="9" t="s">
        <v>31</v>
      </c>
      <c r="I822" s="9" t="s">
        <v>31</v>
      </c>
      <c r="J822" s="9" t="s">
        <v>31</v>
      </c>
      <c r="K822" s="9" t="s">
        <v>31</v>
      </c>
      <c r="L822" s="9" t="s">
        <v>31</v>
      </c>
      <c r="M822" s="9" t="s">
        <v>31</v>
      </c>
      <c r="N822" s="9" t="s">
        <v>31</v>
      </c>
      <c r="O822" s="9" t="s">
        <v>31</v>
      </c>
      <c r="P822" s="9" t="s">
        <v>31</v>
      </c>
      <c r="Q822" s="9" t="s">
        <v>31</v>
      </c>
      <c r="R822" s="9" t="s">
        <v>31</v>
      </c>
      <c r="S822" s="9" t="s">
        <v>31</v>
      </c>
      <c r="T822" s="9" t="s">
        <v>31</v>
      </c>
      <c r="U822" s="9" t="s">
        <v>31</v>
      </c>
      <c r="V822" s="9" t="s">
        <v>31</v>
      </c>
      <c r="W822" s="9" t="s">
        <v>31</v>
      </c>
      <c r="X822" s="9" t="s">
        <v>31</v>
      </c>
      <c r="Y822" s="9" t="s">
        <v>31</v>
      </c>
      <c r="Z822" s="9" t="s">
        <v>31</v>
      </c>
      <c r="AA822" s="9" t="s">
        <v>31</v>
      </c>
      <c r="AB822" s="9" t="s">
        <v>31</v>
      </c>
      <c r="AC822" s="9" t="s">
        <v>31</v>
      </c>
    </row>
    <row r="823">
      <c r="A823" s="34">
        <v>495.0</v>
      </c>
      <c r="B823" s="35" t="s">
        <v>2972</v>
      </c>
      <c r="C823" s="35" t="s">
        <v>2973</v>
      </c>
      <c r="D823" s="35" t="s">
        <v>2974</v>
      </c>
      <c r="E823" s="35">
        <v>2012.0</v>
      </c>
      <c r="F823" s="9" t="s">
        <v>31</v>
      </c>
      <c r="G823" s="9" t="s">
        <v>31</v>
      </c>
      <c r="H823" s="9" t="s">
        <v>31</v>
      </c>
      <c r="I823" s="9" t="s">
        <v>31</v>
      </c>
      <c r="J823" s="9" t="s">
        <v>31</v>
      </c>
      <c r="K823" s="9" t="s">
        <v>31</v>
      </c>
      <c r="L823" s="9" t="s">
        <v>31</v>
      </c>
      <c r="M823" s="9" t="s">
        <v>31</v>
      </c>
      <c r="N823" s="9" t="s">
        <v>31</v>
      </c>
      <c r="O823" s="9" t="s">
        <v>31</v>
      </c>
      <c r="P823" s="9" t="s">
        <v>31</v>
      </c>
      <c r="Q823" s="9" t="s">
        <v>31</v>
      </c>
      <c r="R823" s="9" t="s">
        <v>31</v>
      </c>
      <c r="S823" s="9" t="s">
        <v>31</v>
      </c>
      <c r="T823" s="9" t="s">
        <v>31</v>
      </c>
      <c r="U823" s="9" t="s">
        <v>31</v>
      </c>
      <c r="V823" s="9" t="s">
        <v>31</v>
      </c>
      <c r="W823" s="9" t="s">
        <v>31</v>
      </c>
      <c r="X823" s="9" t="s">
        <v>31</v>
      </c>
      <c r="Y823" s="9" t="s">
        <v>31</v>
      </c>
      <c r="Z823" s="9" t="s">
        <v>31</v>
      </c>
      <c r="AA823" s="9" t="s">
        <v>31</v>
      </c>
      <c r="AB823" s="9" t="s">
        <v>31</v>
      </c>
      <c r="AC823" s="9" t="s">
        <v>31</v>
      </c>
    </row>
    <row r="824">
      <c r="A824" s="34">
        <v>509.0</v>
      </c>
      <c r="B824" s="35" t="s">
        <v>2975</v>
      </c>
      <c r="C824" s="35" t="s">
        <v>2976</v>
      </c>
      <c r="D824" s="35" t="s">
        <v>2977</v>
      </c>
      <c r="E824" s="35">
        <v>2012.0</v>
      </c>
      <c r="F824" s="9" t="s">
        <v>31</v>
      </c>
      <c r="G824" s="9" t="s">
        <v>31</v>
      </c>
      <c r="H824" s="9" t="s">
        <v>31</v>
      </c>
      <c r="I824" s="9" t="s">
        <v>31</v>
      </c>
      <c r="J824" s="9" t="s">
        <v>31</v>
      </c>
      <c r="K824" s="9" t="s">
        <v>31</v>
      </c>
      <c r="L824" s="9" t="s">
        <v>31</v>
      </c>
      <c r="M824" s="9" t="s">
        <v>31</v>
      </c>
      <c r="N824" s="9" t="s">
        <v>31</v>
      </c>
      <c r="O824" s="9" t="s">
        <v>31</v>
      </c>
      <c r="P824" s="9" t="s">
        <v>31</v>
      </c>
      <c r="Q824" s="9" t="s">
        <v>31</v>
      </c>
      <c r="R824" s="9" t="s">
        <v>31</v>
      </c>
      <c r="S824" s="9" t="s">
        <v>31</v>
      </c>
      <c r="T824" s="9" t="s">
        <v>31</v>
      </c>
      <c r="U824" s="9" t="s">
        <v>31</v>
      </c>
      <c r="V824" s="9" t="s">
        <v>31</v>
      </c>
      <c r="W824" s="9" t="s">
        <v>31</v>
      </c>
      <c r="X824" s="9" t="s">
        <v>31</v>
      </c>
      <c r="Y824" s="9" t="s">
        <v>31</v>
      </c>
      <c r="Z824" s="9" t="s">
        <v>31</v>
      </c>
      <c r="AA824" s="9" t="s">
        <v>31</v>
      </c>
      <c r="AB824" s="9" t="s">
        <v>31</v>
      </c>
      <c r="AC824" s="9" t="s">
        <v>31</v>
      </c>
    </row>
    <row r="825">
      <c r="A825" s="34">
        <v>516.0</v>
      </c>
      <c r="B825" s="35" t="s">
        <v>2978</v>
      </c>
      <c r="C825" s="35" t="s">
        <v>2979</v>
      </c>
      <c r="D825" s="35" t="s">
        <v>2980</v>
      </c>
      <c r="E825" s="35">
        <v>2012.0</v>
      </c>
      <c r="F825" s="9" t="s">
        <v>31</v>
      </c>
      <c r="G825" s="9" t="s">
        <v>31</v>
      </c>
      <c r="H825" s="9" t="s">
        <v>31</v>
      </c>
      <c r="I825" s="9" t="s">
        <v>31</v>
      </c>
      <c r="J825" s="9" t="s">
        <v>31</v>
      </c>
      <c r="K825" s="9" t="s">
        <v>31</v>
      </c>
      <c r="L825" s="9" t="s">
        <v>31</v>
      </c>
      <c r="M825" s="9" t="s">
        <v>31</v>
      </c>
      <c r="N825" s="9" t="s">
        <v>31</v>
      </c>
      <c r="O825" s="9" t="s">
        <v>31</v>
      </c>
      <c r="P825" s="9" t="s">
        <v>31</v>
      </c>
      <c r="Q825" s="9" t="s">
        <v>31</v>
      </c>
      <c r="R825" s="9" t="s">
        <v>31</v>
      </c>
      <c r="S825" s="9" t="s">
        <v>31</v>
      </c>
      <c r="T825" s="9" t="s">
        <v>31</v>
      </c>
      <c r="U825" s="9" t="s">
        <v>31</v>
      </c>
      <c r="V825" s="9" t="s">
        <v>31</v>
      </c>
      <c r="W825" s="9" t="s">
        <v>31</v>
      </c>
      <c r="X825" s="9" t="s">
        <v>31</v>
      </c>
      <c r="Y825" s="9" t="s">
        <v>31</v>
      </c>
      <c r="Z825" s="9" t="s">
        <v>31</v>
      </c>
      <c r="AA825" s="9" t="s">
        <v>31</v>
      </c>
      <c r="AB825" s="9" t="s">
        <v>31</v>
      </c>
      <c r="AC825" s="9" t="s">
        <v>31</v>
      </c>
    </row>
    <row r="826">
      <c r="A826" s="34">
        <v>519.0</v>
      </c>
      <c r="B826" s="35" t="s">
        <v>2981</v>
      </c>
      <c r="C826" s="35" t="s">
        <v>2982</v>
      </c>
      <c r="D826" s="35" t="s">
        <v>2983</v>
      </c>
      <c r="E826" s="35">
        <v>2012.0</v>
      </c>
      <c r="F826" s="9" t="s">
        <v>31</v>
      </c>
      <c r="G826" s="9" t="s">
        <v>31</v>
      </c>
      <c r="H826" s="9" t="s">
        <v>31</v>
      </c>
      <c r="I826" s="9" t="s">
        <v>31</v>
      </c>
      <c r="J826" s="9" t="s">
        <v>31</v>
      </c>
      <c r="K826" s="9" t="s">
        <v>31</v>
      </c>
      <c r="L826" s="9" t="s">
        <v>31</v>
      </c>
      <c r="M826" s="9" t="s">
        <v>31</v>
      </c>
      <c r="N826" s="9" t="s">
        <v>31</v>
      </c>
      <c r="O826" s="9" t="s">
        <v>31</v>
      </c>
      <c r="P826" s="9" t="s">
        <v>31</v>
      </c>
      <c r="Q826" s="9" t="s">
        <v>31</v>
      </c>
      <c r="R826" s="9" t="s">
        <v>31</v>
      </c>
      <c r="S826" s="9" t="s">
        <v>31</v>
      </c>
      <c r="T826" s="9" t="s">
        <v>31</v>
      </c>
      <c r="U826" s="9" t="s">
        <v>31</v>
      </c>
      <c r="V826" s="9" t="s">
        <v>31</v>
      </c>
      <c r="W826" s="9" t="s">
        <v>31</v>
      </c>
      <c r="X826" s="9" t="s">
        <v>31</v>
      </c>
      <c r="Y826" s="9" t="s">
        <v>31</v>
      </c>
      <c r="Z826" s="9" t="s">
        <v>31</v>
      </c>
      <c r="AA826" s="9" t="s">
        <v>31</v>
      </c>
      <c r="AB826" s="9" t="s">
        <v>31</v>
      </c>
      <c r="AC826" s="9" t="s">
        <v>31</v>
      </c>
    </row>
    <row r="827">
      <c r="A827" s="34">
        <v>524.0</v>
      </c>
      <c r="B827" s="35" t="s">
        <v>2984</v>
      </c>
      <c r="C827" s="35" t="s">
        <v>2985</v>
      </c>
      <c r="D827" s="35" t="s">
        <v>2986</v>
      </c>
      <c r="E827" s="35">
        <v>2012.0</v>
      </c>
      <c r="F827" s="9" t="s">
        <v>31</v>
      </c>
      <c r="G827" s="9" t="s">
        <v>31</v>
      </c>
      <c r="H827" s="9" t="s">
        <v>31</v>
      </c>
      <c r="I827" s="9" t="s">
        <v>31</v>
      </c>
      <c r="J827" s="9" t="s">
        <v>31</v>
      </c>
      <c r="K827" s="9" t="s">
        <v>31</v>
      </c>
      <c r="L827" s="9" t="s">
        <v>31</v>
      </c>
      <c r="M827" s="9" t="s">
        <v>31</v>
      </c>
      <c r="N827" s="9" t="s">
        <v>31</v>
      </c>
      <c r="O827" s="9" t="s">
        <v>31</v>
      </c>
      <c r="P827" s="9" t="s">
        <v>31</v>
      </c>
      <c r="Q827" s="9" t="s">
        <v>31</v>
      </c>
      <c r="R827" s="9" t="s">
        <v>31</v>
      </c>
      <c r="S827" s="9" t="s">
        <v>31</v>
      </c>
      <c r="T827" s="9" t="s">
        <v>31</v>
      </c>
      <c r="U827" s="9" t="s">
        <v>31</v>
      </c>
      <c r="V827" s="9" t="s">
        <v>31</v>
      </c>
      <c r="W827" s="9" t="s">
        <v>31</v>
      </c>
      <c r="X827" s="9" t="s">
        <v>31</v>
      </c>
      <c r="Y827" s="9" t="s">
        <v>31</v>
      </c>
      <c r="Z827" s="9" t="s">
        <v>31</v>
      </c>
      <c r="AA827" s="9" t="s">
        <v>31</v>
      </c>
      <c r="AB827" s="9" t="s">
        <v>31</v>
      </c>
      <c r="AC827" s="9" t="s">
        <v>31</v>
      </c>
    </row>
    <row r="828">
      <c r="A828" s="34">
        <v>530.0</v>
      </c>
      <c r="B828" s="35" t="s">
        <v>2987</v>
      </c>
      <c r="C828" s="35" t="s">
        <v>2988</v>
      </c>
      <c r="D828" s="35" t="s">
        <v>2989</v>
      </c>
      <c r="E828" s="35">
        <v>2011.0</v>
      </c>
      <c r="F828" s="9" t="s">
        <v>31</v>
      </c>
      <c r="G828" s="9" t="s">
        <v>31</v>
      </c>
      <c r="H828" s="9" t="s">
        <v>31</v>
      </c>
      <c r="I828" s="9" t="s">
        <v>31</v>
      </c>
      <c r="J828" s="9" t="s">
        <v>31</v>
      </c>
      <c r="K828" s="9" t="s">
        <v>31</v>
      </c>
      <c r="L828" s="9" t="s">
        <v>31</v>
      </c>
      <c r="M828" s="9" t="s">
        <v>31</v>
      </c>
      <c r="N828" s="9" t="s">
        <v>31</v>
      </c>
      <c r="O828" s="9" t="s">
        <v>31</v>
      </c>
      <c r="P828" s="9" t="s">
        <v>31</v>
      </c>
      <c r="Q828" s="9" t="s">
        <v>31</v>
      </c>
      <c r="R828" s="9" t="s">
        <v>31</v>
      </c>
      <c r="S828" s="9" t="s">
        <v>31</v>
      </c>
      <c r="T828" s="9" t="s">
        <v>31</v>
      </c>
      <c r="U828" s="9" t="s">
        <v>31</v>
      </c>
      <c r="V828" s="9" t="s">
        <v>31</v>
      </c>
      <c r="W828" s="9" t="s">
        <v>31</v>
      </c>
      <c r="X828" s="9" t="s">
        <v>31</v>
      </c>
      <c r="Y828" s="9" t="s">
        <v>31</v>
      </c>
      <c r="Z828" s="9" t="s">
        <v>31</v>
      </c>
      <c r="AA828" s="9" t="s">
        <v>31</v>
      </c>
      <c r="AB828" s="9" t="s">
        <v>31</v>
      </c>
      <c r="AC828" s="9" t="s">
        <v>31</v>
      </c>
    </row>
    <row r="829">
      <c r="A829" s="34">
        <v>534.0</v>
      </c>
      <c r="B829" s="35" t="s">
        <v>2990</v>
      </c>
      <c r="C829" s="35" t="s">
        <v>2991</v>
      </c>
      <c r="D829" s="35" t="s">
        <v>2992</v>
      </c>
      <c r="E829" s="35">
        <v>2011.0</v>
      </c>
      <c r="F829" s="9" t="s">
        <v>31</v>
      </c>
      <c r="G829" s="9" t="s">
        <v>31</v>
      </c>
      <c r="H829" s="9" t="s">
        <v>31</v>
      </c>
      <c r="I829" s="9" t="s">
        <v>31</v>
      </c>
      <c r="J829" s="9" t="s">
        <v>31</v>
      </c>
      <c r="K829" s="9" t="s">
        <v>31</v>
      </c>
      <c r="L829" s="9" t="s">
        <v>31</v>
      </c>
      <c r="M829" s="9" t="s">
        <v>31</v>
      </c>
      <c r="N829" s="9" t="s">
        <v>31</v>
      </c>
      <c r="O829" s="9" t="s">
        <v>31</v>
      </c>
      <c r="P829" s="9" t="s">
        <v>31</v>
      </c>
      <c r="Q829" s="9" t="s">
        <v>31</v>
      </c>
      <c r="R829" s="9" t="s">
        <v>31</v>
      </c>
      <c r="S829" s="9" t="s">
        <v>31</v>
      </c>
      <c r="T829" s="9" t="s">
        <v>31</v>
      </c>
      <c r="U829" s="9" t="s">
        <v>31</v>
      </c>
      <c r="V829" s="9" t="s">
        <v>31</v>
      </c>
      <c r="W829" s="9" t="s">
        <v>31</v>
      </c>
      <c r="X829" s="9" t="s">
        <v>31</v>
      </c>
      <c r="Y829" s="9" t="s">
        <v>31</v>
      </c>
      <c r="Z829" s="9" t="s">
        <v>31</v>
      </c>
      <c r="AA829" s="9" t="s">
        <v>31</v>
      </c>
      <c r="AB829" s="9" t="s">
        <v>31</v>
      </c>
      <c r="AC829" s="9" t="s">
        <v>31</v>
      </c>
    </row>
    <row r="830">
      <c r="A830" s="34">
        <v>549.0</v>
      </c>
      <c r="B830" s="35" t="s">
        <v>2993</v>
      </c>
      <c r="C830" s="35" t="s">
        <v>2994</v>
      </c>
      <c r="D830" s="35" t="s">
        <v>2995</v>
      </c>
      <c r="E830" s="35">
        <v>2011.0</v>
      </c>
      <c r="F830" s="9" t="s">
        <v>31</v>
      </c>
      <c r="G830" s="9" t="s">
        <v>31</v>
      </c>
      <c r="H830" s="9" t="s">
        <v>31</v>
      </c>
      <c r="I830" s="9" t="s">
        <v>31</v>
      </c>
      <c r="J830" s="9" t="s">
        <v>31</v>
      </c>
      <c r="K830" s="9" t="s">
        <v>31</v>
      </c>
      <c r="L830" s="9" t="s">
        <v>31</v>
      </c>
      <c r="M830" s="9" t="s">
        <v>31</v>
      </c>
      <c r="N830" s="9" t="s">
        <v>31</v>
      </c>
      <c r="O830" s="9" t="s">
        <v>31</v>
      </c>
      <c r="P830" s="9" t="s">
        <v>31</v>
      </c>
      <c r="Q830" s="9" t="s">
        <v>31</v>
      </c>
      <c r="R830" s="9" t="s">
        <v>31</v>
      </c>
      <c r="S830" s="9" t="s">
        <v>31</v>
      </c>
      <c r="T830" s="9" t="s">
        <v>31</v>
      </c>
      <c r="U830" s="9" t="s">
        <v>31</v>
      </c>
      <c r="V830" s="9" t="s">
        <v>31</v>
      </c>
      <c r="W830" s="9" t="s">
        <v>31</v>
      </c>
      <c r="X830" s="9" t="s">
        <v>31</v>
      </c>
      <c r="Y830" s="9" t="s">
        <v>31</v>
      </c>
      <c r="Z830" s="9" t="s">
        <v>31</v>
      </c>
      <c r="AA830" s="9" t="s">
        <v>31</v>
      </c>
      <c r="AB830" s="9" t="s">
        <v>31</v>
      </c>
      <c r="AC830" s="9" t="s">
        <v>31</v>
      </c>
    </row>
    <row r="831">
      <c r="A831" s="34">
        <v>550.0</v>
      </c>
      <c r="B831" s="35" t="s">
        <v>2996</v>
      </c>
      <c r="C831" s="35" t="s">
        <v>2997</v>
      </c>
      <c r="D831" s="35" t="s">
        <v>2998</v>
      </c>
      <c r="E831" s="35">
        <v>2011.0</v>
      </c>
      <c r="F831" s="9" t="s">
        <v>31</v>
      </c>
      <c r="G831" s="9" t="s">
        <v>31</v>
      </c>
      <c r="H831" s="9" t="s">
        <v>31</v>
      </c>
      <c r="I831" s="9" t="s">
        <v>31</v>
      </c>
      <c r="J831" s="9" t="s">
        <v>31</v>
      </c>
      <c r="K831" s="9" t="s">
        <v>31</v>
      </c>
      <c r="L831" s="9" t="s">
        <v>31</v>
      </c>
      <c r="M831" s="9" t="s">
        <v>31</v>
      </c>
      <c r="N831" s="9" t="s">
        <v>31</v>
      </c>
      <c r="O831" s="9" t="s">
        <v>31</v>
      </c>
      <c r="P831" s="9" t="s">
        <v>31</v>
      </c>
      <c r="Q831" s="9" t="s">
        <v>31</v>
      </c>
      <c r="R831" s="9" t="s">
        <v>31</v>
      </c>
      <c r="S831" s="9" t="s">
        <v>31</v>
      </c>
      <c r="T831" s="9" t="s">
        <v>31</v>
      </c>
      <c r="U831" s="9" t="s">
        <v>31</v>
      </c>
      <c r="V831" s="9" t="s">
        <v>31</v>
      </c>
      <c r="W831" s="9" t="s">
        <v>31</v>
      </c>
      <c r="X831" s="9" t="s">
        <v>31</v>
      </c>
      <c r="Y831" s="9" t="s">
        <v>31</v>
      </c>
      <c r="Z831" s="9" t="s">
        <v>31</v>
      </c>
      <c r="AA831" s="9" t="s">
        <v>31</v>
      </c>
      <c r="AB831" s="9" t="s">
        <v>31</v>
      </c>
      <c r="AC831" s="9" t="s">
        <v>31</v>
      </c>
    </row>
    <row r="832">
      <c r="A832" s="34">
        <v>555.0</v>
      </c>
      <c r="B832" s="35" t="s">
        <v>2999</v>
      </c>
      <c r="C832" s="35" t="s">
        <v>3000</v>
      </c>
      <c r="D832" s="35" t="s">
        <v>3001</v>
      </c>
      <c r="E832" s="35">
        <v>2011.0</v>
      </c>
      <c r="F832" s="9" t="s">
        <v>31</v>
      </c>
      <c r="G832" s="9" t="s">
        <v>31</v>
      </c>
      <c r="H832" s="9" t="s">
        <v>31</v>
      </c>
      <c r="I832" s="9" t="s">
        <v>31</v>
      </c>
      <c r="J832" s="9" t="s">
        <v>31</v>
      </c>
      <c r="K832" s="9" t="s">
        <v>31</v>
      </c>
      <c r="L832" s="9" t="s">
        <v>31</v>
      </c>
      <c r="M832" s="9" t="s">
        <v>31</v>
      </c>
      <c r="N832" s="9" t="s">
        <v>31</v>
      </c>
      <c r="O832" s="9" t="s">
        <v>31</v>
      </c>
      <c r="P832" s="9" t="s">
        <v>31</v>
      </c>
      <c r="Q832" s="9" t="s">
        <v>31</v>
      </c>
      <c r="R832" s="9" t="s">
        <v>31</v>
      </c>
      <c r="S832" s="9" t="s">
        <v>31</v>
      </c>
      <c r="T832" s="9" t="s">
        <v>31</v>
      </c>
      <c r="U832" s="9" t="s">
        <v>31</v>
      </c>
      <c r="V832" s="9" t="s">
        <v>31</v>
      </c>
      <c r="W832" s="9" t="s">
        <v>31</v>
      </c>
      <c r="X832" s="9" t="s">
        <v>31</v>
      </c>
      <c r="Y832" s="9" t="s">
        <v>31</v>
      </c>
      <c r="Z832" s="9" t="s">
        <v>31</v>
      </c>
      <c r="AA832" s="9" t="s">
        <v>31</v>
      </c>
      <c r="AB832" s="9" t="s">
        <v>31</v>
      </c>
      <c r="AC832" s="9" t="s">
        <v>31</v>
      </c>
    </row>
    <row r="833">
      <c r="A833" s="34">
        <v>558.0</v>
      </c>
      <c r="B833" s="35" t="s">
        <v>3002</v>
      </c>
      <c r="C833" s="35" t="s">
        <v>3003</v>
      </c>
      <c r="D833" s="35" t="s">
        <v>3004</v>
      </c>
      <c r="E833" s="35">
        <v>2011.0</v>
      </c>
      <c r="F833" s="9" t="s">
        <v>31</v>
      </c>
      <c r="G833" s="9" t="s">
        <v>31</v>
      </c>
      <c r="H833" s="9" t="s">
        <v>31</v>
      </c>
      <c r="I833" s="9" t="s">
        <v>31</v>
      </c>
      <c r="J833" s="9" t="s">
        <v>31</v>
      </c>
      <c r="K833" s="9" t="s">
        <v>31</v>
      </c>
      <c r="L833" s="9" t="s">
        <v>31</v>
      </c>
      <c r="M833" s="9" t="s">
        <v>31</v>
      </c>
      <c r="N833" s="9" t="s">
        <v>31</v>
      </c>
      <c r="O833" s="9" t="s">
        <v>31</v>
      </c>
      <c r="P833" s="9" t="s">
        <v>31</v>
      </c>
      <c r="Q833" s="9" t="s">
        <v>31</v>
      </c>
      <c r="R833" s="9" t="s">
        <v>31</v>
      </c>
      <c r="S833" s="9" t="s">
        <v>31</v>
      </c>
      <c r="T833" s="9" t="s">
        <v>31</v>
      </c>
      <c r="U833" s="9" t="s">
        <v>31</v>
      </c>
      <c r="V833" s="9" t="s">
        <v>31</v>
      </c>
      <c r="W833" s="9" t="s">
        <v>31</v>
      </c>
      <c r="X833" s="9" t="s">
        <v>31</v>
      </c>
      <c r="Y833" s="9" t="s">
        <v>31</v>
      </c>
      <c r="Z833" s="9" t="s">
        <v>31</v>
      </c>
      <c r="AA833" s="9" t="s">
        <v>31</v>
      </c>
      <c r="AB833" s="9" t="s">
        <v>31</v>
      </c>
      <c r="AC833" s="9" t="s">
        <v>31</v>
      </c>
    </row>
    <row r="834">
      <c r="A834" s="34">
        <v>568.0</v>
      </c>
      <c r="B834" s="35" t="s">
        <v>3005</v>
      </c>
      <c r="C834" s="35" t="s">
        <v>3006</v>
      </c>
      <c r="D834" s="35" t="s">
        <v>3007</v>
      </c>
      <c r="E834" s="35">
        <v>2011.0</v>
      </c>
      <c r="F834" s="9" t="s">
        <v>31</v>
      </c>
      <c r="G834" s="9" t="s">
        <v>31</v>
      </c>
      <c r="H834" s="9" t="s">
        <v>31</v>
      </c>
      <c r="I834" s="9" t="s">
        <v>31</v>
      </c>
      <c r="J834" s="9" t="s">
        <v>31</v>
      </c>
      <c r="K834" s="9" t="s">
        <v>31</v>
      </c>
      <c r="L834" s="9" t="s">
        <v>31</v>
      </c>
      <c r="M834" s="9" t="s">
        <v>31</v>
      </c>
      <c r="N834" s="9" t="s">
        <v>31</v>
      </c>
      <c r="O834" s="9" t="s">
        <v>31</v>
      </c>
      <c r="P834" s="9" t="s">
        <v>31</v>
      </c>
      <c r="Q834" s="9" t="s">
        <v>31</v>
      </c>
      <c r="R834" s="9" t="s">
        <v>31</v>
      </c>
      <c r="S834" s="9" t="s">
        <v>31</v>
      </c>
      <c r="T834" s="9" t="s">
        <v>31</v>
      </c>
      <c r="U834" s="9" t="s">
        <v>31</v>
      </c>
      <c r="V834" s="9" t="s">
        <v>31</v>
      </c>
      <c r="W834" s="9" t="s">
        <v>31</v>
      </c>
      <c r="X834" s="9" t="s">
        <v>31</v>
      </c>
      <c r="Y834" s="9" t="s">
        <v>31</v>
      </c>
      <c r="Z834" s="9" t="s">
        <v>31</v>
      </c>
      <c r="AA834" s="9" t="s">
        <v>31</v>
      </c>
      <c r="AB834" s="9" t="s">
        <v>31</v>
      </c>
      <c r="AC834" s="9" t="s">
        <v>31</v>
      </c>
    </row>
    <row r="835">
      <c r="A835" s="34">
        <v>569.0</v>
      </c>
      <c r="B835" s="35" t="s">
        <v>3008</v>
      </c>
      <c r="C835" s="35" t="s">
        <v>3009</v>
      </c>
      <c r="D835" s="35" t="s">
        <v>3010</v>
      </c>
      <c r="E835" s="35">
        <v>2011.0</v>
      </c>
      <c r="F835" s="9" t="s">
        <v>31</v>
      </c>
      <c r="G835" s="9" t="s">
        <v>31</v>
      </c>
      <c r="H835" s="9" t="s">
        <v>31</v>
      </c>
      <c r="I835" s="9" t="s">
        <v>31</v>
      </c>
      <c r="J835" s="9" t="s">
        <v>31</v>
      </c>
      <c r="K835" s="9" t="s">
        <v>31</v>
      </c>
      <c r="L835" s="9" t="s">
        <v>31</v>
      </c>
      <c r="M835" s="9" t="s">
        <v>31</v>
      </c>
      <c r="N835" s="9" t="s">
        <v>31</v>
      </c>
      <c r="O835" s="9" t="s">
        <v>31</v>
      </c>
      <c r="P835" s="9" t="s">
        <v>31</v>
      </c>
      <c r="Q835" s="9" t="s">
        <v>31</v>
      </c>
      <c r="R835" s="9" t="s">
        <v>31</v>
      </c>
      <c r="S835" s="9" t="s">
        <v>31</v>
      </c>
      <c r="T835" s="9" t="s">
        <v>31</v>
      </c>
      <c r="U835" s="9" t="s">
        <v>31</v>
      </c>
      <c r="V835" s="9" t="s">
        <v>31</v>
      </c>
      <c r="W835" s="9" t="s">
        <v>31</v>
      </c>
      <c r="X835" s="9" t="s">
        <v>31</v>
      </c>
      <c r="Y835" s="9" t="s">
        <v>31</v>
      </c>
      <c r="Z835" s="9" t="s">
        <v>31</v>
      </c>
      <c r="AA835" s="9" t="s">
        <v>31</v>
      </c>
      <c r="AB835" s="9" t="s">
        <v>31</v>
      </c>
      <c r="AC835" s="9" t="s">
        <v>31</v>
      </c>
    </row>
    <row r="836">
      <c r="A836" s="34">
        <v>573.0</v>
      </c>
      <c r="B836" s="35" t="s">
        <v>3011</v>
      </c>
      <c r="C836" s="35" t="s">
        <v>3012</v>
      </c>
      <c r="D836" s="35" t="s">
        <v>3013</v>
      </c>
      <c r="E836" s="35">
        <v>2011.0</v>
      </c>
      <c r="F836" s="9" t="s">
        <v>31</v>
      </c>
      <c r="G836" s="9" t="s">
        <v>31</v>
      </c>
      <c r="H836" s="9" t="s">
        <v>31</v>
      </c>
      <c r="I836" s="9" t="s">
        <v>31</v>
      </c>
      <c r="J836" s="9" t="s">
        <v>31</v>
      </c>
      <c r="K836" s="9" t="s">
        <v>31</v>
      </c>
      <c r="L836" s="9" t="s">
        <v>31</v>
      </c>
      <c r="M836" s="9" t="s">
        <v>31</v>
      </c>
      <c r="N836" s="9" t="s">
        <v>31</v>
      </c>
      <c r="O836" s="9" t="s">
        <v>31</v>
      </c>
      <c r="P836" s="9" t="s">
        <v>31</v>
      </c>
      <c r="Q836" s="9" t="s">
        <v>31</v>
      </c>
      <c r="R836" s="9" t="s">
        <v>31</v>
      </c>
      <c r="S836" s="9" t="s">
        <v>31</v>
      </c>
      <c r="T836" s="9" t="s">
        <v>31</v>
      </c>
      <c r="U836" s="9" t="s">
        <v>31</v>
      </c>
      <c r="V836" s="9" t="s">
        <v>31</v>
      </c>
      <c r="W836" s="9" t="s">
        <v>31</v>
      </c>
      <c r="X836" s="9" t="s">
        <v>31</v>
      </c>
      <c r="Y836" s="9" t="s">
        <v>31</v>
      </c>
      <c r="Z836" s="9" t="s">
        <v>31</v>
      </c>
      <c r="AA836" s="9" t="s">
        <v>31</v>
      </c>
      <c r="AB836" s="9" t="s">
        <v>31</v>
      </c>
      <c r="AC836" s="9" t="s">
        <v>31</v>
      </c>
    </row>
    <row r="837">
      <c r="A837" s="34">
        <v>575.0</v>
      </c>
      <c r="B837" s="35" t="s">
        <v>3014</v>
      </c>
      <c r="C837" s="35" t="s">
        <v>3015</v>
      </c>
      <c r="D837" s="35" t="s">
        <v>3016</v>
      </c>
      <c r="E837" s="35">
        <v>2011.0</v>
      </c>
      <c r="F837" s="9" t="s">
        <v>31</v>
      </c>
      <c r="G837" s="9" t="s">
        <v>31</v>
      </c>
      <c r="H837" s="9" t="s">
        <v>31</v>
      </c>
      <c r="I837" s="9" t="s">
        <v>31</v>
      </c>
      <c r="J837" s="9" t="s">
        <v>31</v>
      </c>
      <c r="K837" s="9" t="s">
        <v>31</v>
      </c>
      <c r="L837" s="9" t="s">
        <v>31</v>
      </c>
      <c r="M837" s="9" t="s">
        <v>31</v>
      </c>
      <c r="N837" s="9" t="s">
        <v>31</v>
      </c>
      <c r="O837" s="9" t="s">
        <v>31</v>
      </c>
      <c r="P837" s="9" t="s">
        <v>31</v>
      </c>
      <c r="Q837" s="9" t="s">
        <v>31</v>
      </c>
      <c r="R837" s="9" t="s">
        <v>31</v>
      </c>
      <c r="S837" s="9" t="s">
        <v>31</v>
      </c>
      <c r="T837" s="9" t="s">
        <v>31</v>
      </c>
      <c r="U837" s="9" t="s">
        <v>31</v>
      </c>
      <c r="V837" s="9" t="s">
        <v>31</v>
      </c>
      <c r="W837" s="9" t="s">
        <v>31</v>
      </c>
      <c r="X837" s="9" t="s">
        <v>31</v>
      </c>
      <c r="Y837" s="9" t="s">
        <v>31</v>
      </c>
      <c r="Z837" s="9" t="s">
        <v>31</v>
      </c>
      <c r="AA837" s="9" t="s">
        <v>31</v>
      </c>
      <c r="AB837" s="9" t="s">
        <v>31</v>
      </c>
      <c r="AC837" s="9" t="s">
        <v>31</v>
      </c>
    </row>
    <row r="838">
      <c r="A838" s="34">
        <v>581.0</v>
      </c>
      <c r="B838" s="35" t="s">
        <v>3017</v>
      </c>
      <c r="C838" s="35" t="s">
        <v>3018</v>
      </c>
      <c r="D838" s="35" t="s">
        <v>3019</v>
      </c>
      <c r="E838" s="35">
        <v>2011.0</v>
      </c>
      <c r="F838" s="9" t="s">
        <v>31</v>
      </c>
      <c r="G838" s="9" t="s">
        <v>31</v>
      </c>
      <c r="H838" s="9" t="s">
        <v>31</v>
      </c>
      <c r="I838" s="9" t="s">
        <v>31</v>
      </c>
      <c r="J838" s="9" t="s">
        <v>31</v>
      </c>
      <c r="K838" s="9" t="s">
        <v>31</v>
      </c>
      <c r="L838" s="9" t="s">
        <v>31</v>
      </c>
      <c r="M838" s="9" t="s">
        <v>31</v>
      </c>
      <c r="N838" s="9" t="s">
        <v>31</v>
      </c>
      <c r="O838" s="9" t="s">
        <v>31</v>
      </c>
      <c r="P838" s="9" t="s">
        <v>31</v>
      </c>
      <c r="Q838" s="9" t="s">
        <v>31</v>
      </c>
      <c r="R838" s="9" t="s">
        <v>31</v>
      </c>
      <c r="S838" s="9" t="s">
        <v>31</v>
      </c>
      <c r="T838" s="9" t="s">
        <v>31</v>
      </c>
      <c r="U838" s="9" t="s">
        <v>31</v>
      </c>
      <c r="V838" s="9" t="s">
        <v>31</v>
      </c>
      <c r="W838" s="9" t="s">
        <v>31</v>
      </c>
      <c r="X838" s="9" t="s">
        <v>31</v>
      </c>
      <c r="Y838" s="9" t="s">
        <v>31</v>
      </c>
      <c r="Z838" s="9" t="s">
        <v>31</v>
      </c>
      <c r="AA838" s="9" t="s">
        <v>31</v>
      </c>
      <c r="AB838" s="9" t="s">
        <v>31</v>
      </c>
      <c r="AC838" s="9" t="s">
        <v>31</v>
      </c>
    </row>
    <row r="839">
      <c r="A839" s="34">
        <v>582.0</v>
      </c>
      <c r="B839" s="35" t="s">
        <v>3020</v>
      </c>
      <c r="C839" s="35" t="s">
        <v>3021</v>
      </c>
      <c r="D839" s="35" t="s">
        <v>3022</v>
      </c>
      <c r="E839" s="35">
        <v>2011.0</v>
      </c>
      <c r="F839" s="9" t="s">
        <v>31</v>
      </c>
      <c r="G839" s="9" t="s">
        <v>31</v>
      </c>
      <c r="H839" s="9" t="s">
        <v>31</v>
      </c>
      <c r="I839" s="9" t="s">
        <v>31</v>
      </c>
      <c r="J839" s="9" t="s">
        <v>31</v>
      </c>
      <c r="K839" s="9" t="s">
        <v>31</v>
      </c>
      <c r="L839" s="9" t="s">
        <v>31</v>
      </c>
      <c r="M839" s="9" t="s">
        <v>31</v>
      </c>
      <c r="N839" s="9" t="s">
        <v>31</v>
      </c>
      <c r="O839" s="9" t="s">
        <v>31</v>
      </c>
      <c r="P839" s="9" t="s">
        <v>31</v>
      </c>
      <c r="Q839" s="9" t="s">
        <v>31</v>
      </c>
      <c r="R839" s="9" t="s">
        <v>31</v>
      </c>
      <c r="S839" s="9" t="s">
        <v>31</v>
      </c>
      <c r="T839" s="9" t="s">
        <v>31</v>
      </c>
      <c r="U839" s="9" t="s">
        <v>31</v>
      </c>
      <c r="V839" s="9" t="s">
        <v>31</v>
      </c>
      <c r="W839" s="9" t="s">
        <v>31</v>
      </c>
      <c r="X839" s="9" t="s">
        <v>31</v>
      </c>
      <c r="Y839" s="9" t="s">
        <v>31</v>
      </c>
      <c r="Z839" s="9" t="s">
        <v>31</v>
      </c>
      <c r="AA839" s="9" t="s">
        <v>31</v>
      </c>
      <c r="AB839" s="9" t="s">
        <v>31</v>
      </c>
      <c r="AC839" s="9" t="s">
        <v>31</v>
      </c>
    </row>
    <row r="840">
      <c r="A840" s="34">
        <v>584.0</v>
      </c>
      <c r="B840" s="35" t="s">
        <v>3023</v>
      </c>
      <c r="C840" s="35" t="s">
        <v>3024</v>
      </c>
      <c r="D840" s="35" t="s">
        <v>3025</v>
      </c>
      <c r="E840" s="35">
        <v>2011.0</v>
      </c>
      <c r="F840" s="9" t="s">
        <v>31</v>
      </c>
      <c r="G840" s="9" t="s">
        <v>31</v>
      </c>
      <c r="H840" s="9" t="s">
        <v>31</v>
      </c>
      <c r="I840" s="9" t="s">
        <v>31</v>
      </c>
      <c r="J840" s="9" t="s">
        <v>31</v>
      </c>
      <c r="K840" s="9" t="s">
        <v>31</v>
      </c>
      <c r="L840" s="9" t="s">
        <v>31</v>
      </c>
      <c r="M840" s="9" t="s">
        <v>31</v>
      </c>
      <c r="N840" s="9" t="s">
        <v>31</v>
      </c>
      <c r="O840" s="9" t="s">
        <v>31</v>
      </c>
      <c r="P840" s="9" t="s">
        <v>31</v>
      </c>
      <c r="Q840" s="9" t="s">
        <v>31</v>
      </c>
      <c r="R840" s="9" t="s">
        <v>31</v>
      </c>
      <c r="S840" s="9" t="s">
        <v>31</v>
      </c>
      <c r="T840" s="9" t="s">
        <v>31</v>
      </c>
      <c r="U840" s="9" t="s">
        <v>31</v>
      </c>
      <c r="V840" s="9" t="s">
        <v>31</v>
      </c>
      <c r="W840" s="9" t="s">
        <v>31</v>
      </c>
      <c r="X840" s="9" t="s">
        <v>31</v>
      </c>
      <c r="Y840" s="9" t="s">
        <v>31</v>
      </c>
      <c r="Z840" s="9" t="s">
        <v>31</v>
      </c>
      <c r="AA840" s="9" t="s">
        <v>31</v>
      </c>
      <c r="AB840" s="9" t="s">
        <v>31</v>
      </c>
      <c r="AC840" s="9" t="s">
        <v>31</v>
      </c>
    </row>
    <row r="841">
      <c r="A841" s="34">
        <v>591.0</v>
      </c>
      <c r="B841" s="35" t="s">
        <v>3026</v>
      </c>
      <c r="C841" s="35" t="s">
        <v>3027</v>
      </c>
      <c r="D841" s="35" t="s">
        <v>3028</v>
      </c>
      <c r="E841" s="35">
        <v>2011.0</v>
      </c>
      <c r="F841" s="9" t="s">
        <v>31</v>
      </c>
      <c r="G841" s="9" t="s">
        <v>31</v>
      </c>
      <c r="H841" s="9" t="s">
        <v>31</v>
      </c>
      <c r="I841" s="9" t="s">
        <v>31</v>
      </c>
      <c r="J841" s="9" t="s">
        <v>31</v>
      </c>
      <c r="K841" s="9" t="s">
        <v>31</v>
      </c>
      <c r="L841" s="9" t="s">
        <v>31</v>
      </c>
      <c r="M841" s="9" t="s">
        <v>31</v>
      </c>
      <c r="N841" s="9" t="s">
        <v>31</v>
      </c>
      <c r="O841" s="9" t="s">
        <v>31</v>
      </c>
      <c r="P841" s="9" t="s">
        <v>31</v>
      </c>
      <c r="Q841" s="9" t="s">
        <v>31</v>
      </c>
      <c r="R841" s="9" t="s">
        <v>31</v>
      </c>
      <c r="S841" s="9" t="s">
        <v>31</v>
      </c>
      <c r="T841" s="9" t="s">
        <v>31</v>
      </c>
      <c r="U841" s="9" t="s">
        <v>31</v>
      </c>
      <c r="V841" s="9" t="s">
        <v>31</v>
      </c>
      <c r="W841" s="9" t="s">
        <v>31</v>
      </c>
      <c r="X841" s="9" t="s">
        <v>31</v>
      </c>
      <c r="Y841" s="9" t="s">
        <v>31</v>
      </c>
      <c r="Z841" s="9" t="s">
        <v>31</v>
      </c>
      <c r="AA841" s="9" t="s">
        <v>31</v>
      </c>
      <c r="AB841" s="9" t="s">
        <v>31</v>
      </c>
      <c r="AC841" s="9" t="s">
        <v>31</v>
      </c>
    </row>
    <row r="842">
      <c r="A842" s="34">
        <v>596.0</v>
      </c>
      <c r="B842" s="35" t="s">
        <v>3029</v>
      </c>
      <c r="C842" s="35" t="s">
        <v>3030</v>
      </c>
      <c r="D842" s="35" t="s">
        <v>3031</v>
      </c>
      <c r="E842" s="35">
        <v>2011.0</v>
      </c>
      <c r="F842" s="9" t="s">
        <v>31</v>
      </c>
      <c r="G842" s="9" t="s">
        <v>31</v>
      </c>
      <c r="H842" s="9" t="s">
        <v>31</v>
      </c>
      <c r="I842" s="9" t="s">
        <v>31</v>
      </c>
      <c r="J842" s="9" t="s">
        <v>31</v>
      </c>
      <c r="K842" s="9" t="s">
        <v>31</v>
      </c>
      <c r="L842" s="9" t="s">
        <v>31</v>
      </c>
      <c r="M842" s="9" t="s">
        <v>31</v>
      </c>
      <c r="N842" s="9" t="s">
        <v>31</v>
      </c>
      <c r="O842" s="9" t="s">
        <v>31</v>
      </c>
      <c r="P842" s="9" t="s">
        <v>31</v>
      </c>
      <c r="Q842" s="9" t="s">
        <v>31</v>
      </c>
      <c r="R842" s="9" t="s">
        <v>31</v>
      </c>
      <c r="S842" s="9" t="s">
        <v>31</v>
      </c>
      <c r="T842" s="9" t="s">
        <v>31</v>
      </c>
      <c r="U842" s="9" t="s">
        <v>31</v>
      </c>
      <c r="V842" s="9" t="s">
        <v>31</v>
      </c>
      <c r="W842" s="9" t="s">
        <v>31</v>
      </c>
      <c r="X842" s="9" t="s">
        <v>31</v>
      </c>
      <c r="Y842" s="9" t="s">
        <v>31</v>
      </c>
      <c r="Z842" s="9" t="s">
        <v>31</v>
      </c>
      <c r="AA842" s="9" t="s">
        <v>31</v>
      </c>
      <c r="AB842" s="9" t="s">
        <v>31</v>
      </c>
      <c r="AC842" s="9" t="s">
        <v>31</v>
      </c>
    </row>
    <row r="843">
      <c r="A843" s="34">
        <v>598.0</v>
      </c>
      <c r="B843" s="35" t="s">
        <v>3032</v>
      </c>
      <c r="C843" s="35" t="s">
        <v>3033</v>
      </c>
      <c r="D843" s="35" t="s">
        <v>3034</v>
      </c>
      <c r="E843" s="35">
        <v>2011.0</v>
      </c>
      <c r="F843" s="9" t="s">
        <v>31</v>
      </c>
      <c r="G843" s="9" t="s">
        <v>31</v>
      </c>
      <c r="H843" s="9" t="s">
        <v>31</v>
      </c>
      <c r="I843" s="9" t="s">
        <v>31</v>
      </c>
      <c r="J843" s="9" t="s">
        <v>31</v>
      </c>
      <c r="K843" s="9" t="s">
        <v>31</v>
      </c>
      <c r="L843" s="9" t="s">
        <v>31</v>
      </c>
      <c r="M843" s="9" t="s">
        <v>31</v>
      </c>
      <c r="N843" s="9" t="s">
        <v>31</v>
      </c>
      <c r="O843" s="9" t="s">
        <v>31</v>
      </c>
      <c r="P843" s="9" t="s">
        <v>31</v>
      </c>
      <c r="Q843" s="9" t="s">
        <v>31</v>
      </c>
      <c r="R843" s="9" t="s">
        <v>31</v>
      </c>
      <c r="S843" s="9" t="s">
        <v>31</v>
      </c>
      <c r="T843" s="9" t="s">
        <v>31</v>
      </c>
      <c r="U843" s="9" t="s">
        <v>31</v>
      </c>
      <c r="V843" s="9" t="s">
        <v>31</v>
      </c>
      <c r="W843" s="9" t="s">
        <v>31</v>
      </c>
      <c r="X843" s="9" t="s">
        <v>31</v>
      </c>
      <c r="Y843" s="9" t="s">
        <v>31</v>
      </c>
      <c r="Z843" s="9" t="s">
        <v>31</v>
      </c>
      <c r="AA843" s="9" t="s">
        <v>31</v>
      </c>
      <c r="AB843" s="9" t="s">
        <v>31</v>
      </c>
      <c r="AC843" s="9" t="s">
        <v>31</v>
      </c>
    </row>
    <row r="844">
      <c r="A844" s="34">
        <v>600.0</v>
      </c>
      <c r="B844" s="35" t="s">
        <v>3035</v>
      </c>
      <c r="C844" s="35" t="s">
        <v>3036</v>
      </c>
      <c r="D844" s="35" t="s">
        <v>3037</v>
      </c>
      <c r="E844" s="35">
        <v>2011.0</v>
      </c>
      <c r="F844" s="9" t="s">
        <v>31</v>
      </c>
      <c r="G844" s="9" t="s">
        <v>31</v>
      </c>
      <c r="H844" s="9" t="s">
        <v>31</v>
      </c>
      <c r="I844" s="9" t="s">
        <v>31</v>
      </c>
      <c r="J844" s="9" t="s">
        <v>31</v>
      </c>
      <c r="K844" s="9" t="s">
        <v>31</v>
      </c>
      <c r="L844" s="9" t="s">
        <v>31</v>
      </c>
      <c r="M844" s="9" t="s">
        <v>31</v>
      </c>
      <c r="N844" s="9" t="s">
        <v>31</v>
      </c>
      <c r="O844" s="9" t="s">
        <v>31</v>
      </c>
      <c r="P844" s="9" t="s">
        <v>31</v>
      </c>
      <c r="Q844" s="9" t="s">
        <v>31</v>
      </c>
      <c r="R844" s="9" t="s">
        <v>31</v>
      </c>
      <c r="S844" s="9" t="s">
        <v>31</v>
      </c>
      <c r="T844" s="9" t="s">
        <v>31</v>
      </c>
      <c r="U844" s="9" t="s">
        <v>31</v>
      </c>
      <c r="V844" s="9" t="s">
        <v>31</v>
      </c>
      <c r="W844" s="9" t="s">
        <v>31</v>
      </c>
      <c r="X844" s="9" t="s">
        <v>31</v>
      </c>
      <c r="Y844" s="9" t="s">
        <v>31</v>
      </c>
      <c r="Z844" s="9" t="s">
        <v>31</v>
      </c>
      <c r="AA844" s="9" t="s">
        <v>31</v>
      </c>
      <c r="AB844" s="9" t="s">
        <v>31</v>
      </c>
      <c r="AC844" s="9" t="s">
        <v>31</v>
      </c>
    </row>
    <row r="845">
      <c r="A845" s="34">
        <v>601.0</v>
      </c>
      <c r="B845" s="35" t="s">
        <v>3038</v>
      </c>
      <c r="C845" s="35" t="s">
        <v>3039</v>
      </c>
      <c r="D845" s="35" t="s">
        <v>3040</v>
      </c>
      <c r="E845" s="35">
        <v>2011.0</v>
      </c>
      <c r="F845" s="9" t="s">
        <v>31</v>
      </c>
      <c r="G845" s="9" t="s">
        <v>31</v>
      </c>
      <c r="H845" s="9" t="s">
        <v>31</v>
      </c>
      <c r="I845" s="9" t="s">
        <v>31</v>
      </c>
      <c r="J845" s="9" t="s">
        <v>31</v>
      </c>
      <c r="K845" s="9" t="s">
        <v>31</v>
      </c>
      <c r="L845" s="9" t="s">
        <v>31</v>
      </c>
      <c r="M845" s="9" t="s">
        <v>31</v>
      </c>
      <c r="N845" s="9" t="s">
        <v>31</v>
      </c>
      <c r="O845" s="9" t="s">
        <v>31</v>
      </c>
      <c r="P845" s="9" t="s">
        <v>31</v>
      </c>
      <c r="Q845" s="9" t="s">
        <v>31</v>
      </c>
      <c r="R845" s="9" t="s">
        <v>31</v>
      </c>
      <c r="S845" s="9" t="s">
        <v>31</v>
      </c>
      <c r="T845" s="9" t="s">
        <v>31</v>
      </c>
      <c r="U845" s="9" t="s">
        <v>31</v>
      </c>
      <c r="V845" s="9" t="s">
        <v>31</v>
      </c>
      <c r="W845" s="9" t="s">
        <v>31</v>
      </c>
      <c r="X845" s="9" t="s">
        <v>31</v>
      </c>
      <c r="Y845" s="9" t="s">
        <v>31</v>
      </c>
      <c r="Z845" s="9" t="s">
        <v>31</v>
      </c>
      <c r="AA845" s="9" t="s">
        <v>31</v>
      </c>
      <c r="AB845" s="9" t="s">
        <v>31</v>
      </c>
      <c r="AC845" s="9" t="s">
        <v>31</v>
      </c>
    </row>
    <row r="846">
      <c r="A846" s="34">
        <v>606.0</v>
      </c>
      <c r="B846" s="35" t="s">
        <v>3041</v>
      </c>
      <c r="C846" s="35" t="s">
        <v>3042</v>
      </c>
      <c r="D846" s="35" t="s">
        <v>3043</v>
      </c>
      <c r="E846" s="35">
        <v>2011.0</v>
      </c>
      <c r="F846" s="9" t="s">
        <v>31</v>
      </c>
      <c r="G846" s="9" t="s">
        <v>31</v>
      </c>
      <c r="H846" s="9" t="s">
        <v>31</v>
      </c>
      <c r="I846" s="9" t="s">
        <v>31</v>
      </c>
      <c r="J846" s="9" t="s">
        <v>31</v>
      </c>
      <c r="K846" s="9" t="s">
        <v>31</v>
      </c>
      <c r="L846" s="9" t="s">
        <v>31</v>
      </c>
      <c r="M846" s="9" t="s">
        <v>31</v>
      </c>
      <c r="N846" s="9" t="s">
        <v>31</v>
      </c>
      <c r="O846" s="9" t="s">
        <v>31</v>
      </c>
      <c r="P846" s="9" t="s">
        <v>31</v>
      </c>
      <c r="Q846" s="9" t="s">
        <v>31</v>
      </c>
      <c r="R846" s="9" t="s">
        <v>31</v>
      </c>
      <c r="S846" s="9" t="s">
        <v>31</v>
      </c>
      <c r="T846" s="9" t="s">
        <v>31</v>
      </c>
      <c r="U846" s="9" t="s">
        <v>31</v>
      </c>
      <c r="V846" s="9" t="s">
        <v>31</v>
      </c>
      <c r="W846" s="9" t="s">
        <v>31</v>
      </c>
      <c r="X846" s="9" t="s">
        <v>31</v>
      </c>
      <c r="Y846" s="9" t="s">
        <v>31</v>
      </c>
      <c r="Z846" s="9" t="s">
        <v>31</v>
      </c>
      <c r="AA846" s="9" t="s">
        <v>31</v>
      </c>
      <c r="AB846" s="9" t="s">
        <v>31</v>
      </c>
      <c r="AC846" s="9" t="s">
        <v>31</v>
      </c>
    </row>
    <row r="847">
      <c r="A847" s="34">
        <v>612.0</v>
      </c>
      <c r="B847" s="35" t="s">
        <v>3044</v>
      </c>
      <c r="C847" s="35" t="s">
        <v>3045</v>
      </c>
      <c r="D847" s="35" t="s">
        <v>3046</v>
      </c>
      <c r="E847" s="35">
        <v>2011.0</v>
      </c>
      <c r="F847" s="9" t="s">
        <v>31</v>
      </c>
      <c r="G847" s="9" t="s">
        <v>31</v>
      </c>
      <c r="H847" s="9" t="s">
        <v>31</v>
      </c>
      <c r="I847" s="9" t="s">
        <v>31</v>
      </c>
      <c r="J847" s="9" t="s">
        <v>31</v>
      </c>
      <c r="K847" s="9" t="s">
        <v>31</v>
      </c>
      <c r="L847" s="9" t="s">
        <v>31</v>
      </c>
      <c r="M847" s="9" t="s">
        <v>31</v>
      </c>
      <c r="N847" s="9" t="s">
        <v>31</v>
      </c>
      <c r="O847" s="9" t="s">
        <v>31</v>
      </c>
      <c r="P847" s="9" t="s">
        <v>31</v>
      </c>
      <c r="Q847" s="9" t="s">
        <v>31</v>
      </c>
      <c r="R847" s="9" t="s">
        <v>31</v>
      </c>
      <c r="S847" s="9" t="s">
        <v>31</v>
      </c>
      <c r="T847" s="9" t="s">
        <v>31</v>
      </c>
      <c r="U847" s="9" t="s">
        <v>31</v>
      </c>
      <c r="V847" s="9" t="s">
        <v>31</v>
      </c>
      <c r="W847" s="9" t="s">
        <v>31</v>
      </c>
      <c r="X847" s="9" t="s">
        <v>31</v>
      </c>
      <c r="Y847" s="9" t="s">
        <v>31</v>
      </c>
      <c r="Z847" s="9" t="s">
        <v>31</v>
      </c>
      <c r="AA847" s="9" t="s">
        <v>31</v>
      </c>
      <c r="AB847" s="9" t="s">
        <v>31</v>
      </c>
      <c r="AC847" s="9" t="s">
        <v>31</v>
      </c>
    </row>
    <row r="848">
      <c r="A848" s="34">
        <v>621.0</v>
      </c>
      <c r="B848" s="35" t="s">
        <v>3047</v>
      </c>
      <c r="C848" s="35" t="s">
        <v>3048</v>
      </c>
      <c r="D848" s="35" t="s">
        <v>3049</v>
      </c>
      <c r="E848" s="35">
        <v>2010.0</v>
      </c>
      <c r="F848" s="9" t="s">
        <v>31</v>
      </c>
      <c r="G848" s="9" t="s">
        <v>31</v>
      </c>
      <c r="H848" s="9" t="s">
        <v>31</v>
      </c>
      <c r="I848" s="9" t="s">
        <v>31</v>
      </c>
      <c r="J848" s="9" t="s">
        <v>31</v>
      </c>
      <c r="K848" s="9" t="s">
        <v>31</v>
      </c>
      <c r="L848" s="9" t="s">
        <v>31</v>
      </c>
      <c r="M848" s="9" t="s">
        <v>31</v>
      </c>
      <c r="N848" s="9" t="s">
        <v>31</v>
      </c>
      <c r="O848" s="9" t="s">
        <v>31</v>
      </c>
      <c r="P848" s="9" t="s">
        <v>31</v>
      </c>
      <c r="Q848" s="9" t="s">
        <v>31</v>
      </c>
      <c r="R848" s="9" t="s">
        <v>31</v>
      </c>
      <c r="S848" s="9" t="s">
        <v>31</v>
      </c>
      <c r="T848" s="9" t="s">
        <v>31</v>
      </c>
      <c r="U848" s="9" t="s">
        <v>31</v>
      </c>
      <c r="V848" s="9" t="s">
        <v>31</v>
      </c>
      <c r="W848" s="9" t="s">
        <v>31</v>
      </c>
      <c r="X848" s="9" t="s">
        <v>31</v>
      </c>
      <c r="Y848" s="9" t="s">
        <v>31</v>
      </c>
      <c r="Z848" s="9" t="s">
        <v>31</v>
      </c>
      <c r="AA848" s="9" t="s">
        <v>31</v>
      </c>
      <c r="AB848" s="9" t="s">
        <v>31</v>
      </c>
      <c r="AC848" s="9" t="s">
        <v>31</v>
      </c>
    </row>
    <row r="849">
      <c r="A849" s="34">
        <v>626.0</v>
      </c>
      <c r="B849" s="35" t="s">
        <v>3050</v>
      </c>
      <c r="C849" s="35" t="s">
        <v>3051</v>
      </c>
      <c r="D849" s="35" t="s">
        <v>3052</v>
      </c>
      <c r="E849" s="35">
        <v>2010.0</v>
      </c>
      <c r="F849" s="9" t="s">
        <v>31</v>
      </c>
      <c r="G849" s="9" t="s">
        <v>31</v>
      </c>
      <c r="H849" s="9" t="s">
        <v>31</v>
      </c>
      <c r="I849" s="9" t="s">
        <v>31</v>
      </c>
      <c r="J849" s="9" t="s">
        <v>31</v>
      </c>
      <c r="K849" s="9" t="s">
        <v>31</v>
      </c>
      <c r="L849" s="9" t="s">
        <v>31</v>
      </c>
      <c r="M849" s="9" t="s">
        <v>31</v>
      </c>
      <c r="N849" s="9" t="s">
        <v>31</v>
      </c>
      <c r="O849" s="9" t="s">
        <v>31</v>
      </c>
      <c r="P849" s="9" t="s">
        <v>31</v>
      </c>
      <c r="Q849" s="9" t="s">
        <v>31</v>
      </c>
      <c r="R849" s="9" t="s">
        <v>31</v>
      </c>
      <c r="S849" s="9" t="s">
        <v>31</v>
      </c>
      <c r="T849" s="9" t="s">
        <v>31</v>
      </c>
      <c r="U849" s="9" t="s">
        <v>31</v>
      </c>
      <c r="V849" s="9" t="s">
        <v>31</v>
      </c>
      <c r="W849" s="9" t="s">
        <v>31</v>
      </c>
      <c r="X849" s="9" t="s">
        <v>31</v>
      </c>
      <c r="Y849" s="9" t="s">
        <v>31</v>
      </c>
      <c r="Z849" s="9" t="s">
        <v>31</v>
      </c>
      <c r="AA849" s="9" t="s">
        <v>31</v>
      </c>
      <c r="AB849" s="9" t="s">
        <v>31</v>
      </c>
      <c r="AC849" s="9" t="s">
        <v>31</v>
      </c>
    </row>
    <row r="850">
      <c r="A850" s="34">
        <v>630.0</v>
      </c>
      <c r="B850" s="35" t="s">
        <v>3053</v>
      </c>
      <c r="C850" s="35" t="s">
        <v>3054</v>
      </c>
      <c r="D850" s="35" t="s">
        <v>3055</v>
      </c>
      <c r="E850" s="35">
        <v>2010.0</v>
      </c>
      <c r="F850" s="9" t="s">
        <v>31</v>
      </c>
      <c r="G850" s="9" t="s">
        <v>31</v>
      </c>
      <c r="H850" s="9" t="s">
        <v>31</v>
      </c>
      <c r="I850" s="9" t="s">
        <v>31</v>
      </c>
      <c r="J850" s="9" t="s">
        <v>31</v>
      </c>
      <c r="K850" s="9" t="s">
        <v>31</v>
      </c>
      <c r="L850" s="9" t="s">
        <v>31</v>
      </c>
      <c r="M850" s="9" t="s">
        <v>31</v>
      </c>
      <c r="N850" s="9" t="s">
        <v>31</v>
      </c>
      <c r="O850" s="9" t="s">
        <v>31</v>
      </c>
      <c r="P850" s="9" t="s">
        <v>31</v>
      </c>
      <c r="Q850" s="9" t="s">
        <v>31</v>
      </c>
      <c r="R850" s="9" t="s">
        <v>31</v>
      </c>
      <c r="S850" s="9" t="s">
        <v>31</v>
      </c>
      <c r="T850" s="9" t="s">
        <v>31</v>
      </c>
      <c r="U850" s="9" t="s">
        <v>31</v>
      </c>
      <c r="V850" s="9" t="s">
        <v>31</v>
      </c>
      <c r="W850" s="9" t="s">
        <v>31</v>
      </c>
      <c r="X850" s="9" t="s">
        <v>31</v>
      </c>
      <c r="Y850" s="9" t="s">
        <v>31</v>
      </c>
      <c r="Z850" s="9" t="s">
        <v>31</v>
      </c>
      <c r="AA850" s="9" t="s">
        <v>31</v>
      </c>
      <c r="AB850" s="9" t="s">
        <v>31</v>
      </c>
      <c r="AC850" s="9" t="s">
        <v>31</v>
      </c>
    </row>
    <row r="851">
      <c r="A851" s="34">
        <v>633.0</v>
      </c>
      <c r="B851" s="35" t="s">
        <v>3056</v>
      </c>
      <c r="C851" s="35" t="s">
        <v>3057</v>
      </c>
      <c r="D851" s="35" t="s">
        <v>3058</v>
      </c>
      <c r="E851" s="35">
        <v>2010.0</v>
      </c>
      <c r="F851" s="9" t="s">
        <v>31</v>
      </c>
      <c r="G851" s="9" t="s">
        <v>31</v>
      </c>
      <c r="H851" s="9" t="s">
        <v>31</v>
      </c>
      <c r="I851" s="9" t="s">
        <v>31</v>
      </c>
      <c r="J851" s="9" t="s">
        <v>31</v>
      </c>
      <c r="K851" s="9" t="s">
        <v>31</v>
      </c>
      <c r="L851" s="9" t="s">
        <v>31</v>
      </c>
      <c r="M851" s="9" t="s">
        <v>31</v>
      </c>
      <c r="N851" s="9" t="s">
        <v>31</v>
      </c>
      <c r="O851" s="9" t="s">
        <v>31</v>
      </c>
      <c r="P851" s="9" t="s">
        <v>31</v>
      </c>
      <c r="Q851" s="9" t="s">
        <v>31</v>
      </c>
      <c r="R851" s="9" t="s">
        <v>31</v>
      </c>
      <c r="S851" s="9" t="s">
        <v>31</v>
      </c>
      <c r="T851" s="9" t="s">
        <v>31</v>
      </c>
      <c r="U851" s="9" t="s">
        <v>31</v>
      </c>
      <c r="V851" s="9" t="s">
        <v>31</v>
      </c>
      <c r="W851" s="9" t="s">
        <v>31</v>
      </c>
      <c r="X851" s="9" t="s">
        <v>31</v>
      </c>
      <c r="Y851" s="9" t="s">
        <v>31</v>
      </c>
      <c r="Z851" s="9" t="s">
        <v>31</v>
      </c>
      <c r="AA851" s="9" t="s">
        <v>31</v>
      </c>
      <c r="AB851" s="9" t="s">
        <v>31</v>
      </c>
      <c r="AC851" s="9" t="s">
        <v>31</v>
      </c>
    </row>
    <row r="852">
      <c r="A852" s="34">
        <v>634.0</v>
      </c>
      <c r="B852" s="35" t="s">
        <v>3059</v>
      </c>
      <c r="C852" s="35" t="s">
        <v>3060</v>
      </c>
      <c r="D852" s="35" t="s">
        <v>3061</v>
      </c>
      <c r="E852" s="35">
        <v>2010.0</v>
      </c>
      <c r="F852" s="9" t="s">
        <v>31</v>
      </c>
      <c r="G852" s="9" t="s">
        <v>31</v>
      </c>
      <c r="H852" s="9" t="s">
        <v>31</v>
      </c>
      <c r="I852" s="9" t="s">
        <v>31</v>
      </c>
      <c r="J852" s="9" t="s">
        <v>31</v>
      </c>
      <c r="K852" s="9" t="s">
        <v>31</v>
      </c>
      <c r="L852" s="9" t="s">
        <v>31</v>
      </c>
      <c r="M852" s="9" t="s">
        <v>31</v>
      </c>
      <c r="N852" s="9" t="s">
        <v>31</v>
      </c>
      <c r="O852" s="9" t="s">
        <v>31</v>
      </c>
      <c r="P852" s="9" t="s">
        <v>31</v>
      </c>
      <c r="Q852" s="9" t="s">
        <v>31</v>
      </c>
      <c r="R852" s="9" t="s">
        <v>31</v>
      </c>
      <c r="S852" s="9" t="s">
        <v>31</v>
      </c>
      <c r="T852" s="9" t="s">
        <v>31</v>
      </c>
      <c r="U852" s="9" t="s">
        <v>31</v>
      </c>
      <c r="V852" s="9" t="s">
        <v>31</v>
      </c>
      <c r="W852" s="9" t="s">
        <v>31</v>
      </c>
      <c r="X852" s="9" t="s">
        <v>31</v>
      </c>
      <c r="Y852" s="9" t="s">
        <v>31</v>
      </c>
      <c r="Z852" s="9" t="s">
        <v>31</v>
      </c>
      <c r="AA852" s="9" t="s">
        <v>31</v>
      </c>
      <c r="AB852" s="9" t="s">
        <v>31</v>
      </c>
      <c r="AC852" s="9" t="s">
        <v>31</v>
      </c>
    </row>
    <row r="853">
      <c r="A853" s="34">
        <v>635.0</v>
      </c>
      <c r="B853" s="35" t="s">
        <v>3062</v>
      </c>
      <c r="C853" s="35" t="s">
        <v>3063</v>
      </c>
      <c r="D853" s="35" t="s">
        <v>3064</v>
      </c>
      <c r="E853" s="35">
        <v>2010.0</v>
      </c>
      <c r="F853" s="9" t="s">
        <v>31</v>
      </c>
      <c r="G853" s="9" t="s">
        <v>31</v>
      </c>
      <c r="H853" s="9" t="s">
        <v>31</v>
      </c>
      <c r="I853" s="9" t="s">
        <v>31</v>
      </c>
      <c r="J853" s="9" t="s">
        <v>31</v>
      </c>
      <c r="K853" s="9" t="s">
        <v>31</v>
      </c>
      <c r="L853" s="9" t="s">
        <v>31</v>
      </c>
      <c r="M853" s="9" t="s">
        <v>31</v>
      </c>
      <c r="N853" s="9" t="s">
        <v>31</v>
      </c>
      <c r="O853" s="9" t="s">
        <v>31</v>
      </c>
      <c r="P853" s="9" t="s">
        <v>31</v>
      </c>
      <c r="Q853" s="9" t="s">
        <v>31</v>
      </c>
      <c r="R853" s="9" t="s">
        <v>31</v>
      </c>
      <c r="S853" s="9" t="s">
        <v>31</v>
      </c>
      <c r="T853" s="9" t="s">
        <v>31</v>
      </c>
      <c r="U853" s="9" t="s">
        <v>31</v>
      </c>
      <c r="V853" s="9" t="s">
        <v>31</v>
      </c>
      <c r="W853" s="9" t="s">
        <v>31</v>
      </c>
      <c r="X853" s="9" t="s">
        <v>31</v>
      </c>
      <c r="Y853" s="9" t="s">
        <v>31</v>
      </c>
      <c r="Z853" s="9" t="s">
        <v>31</v>
      </c>
      <c r="AA853" s="9" t="s">
        <v>31</v>
      </c>
      <c r="AB853" s="9" t="s">
        <v>31</v>
      </c>
      <c r="AC853" s="9" t="s">
        <v>31</v>
      </c>
    </row>
    <row r="854">
      <c r="A854" s="34">
        <v>638.0</v>
      </c>
      <c r="B854" s="35" t="s">
        <v>3065</v>
      </c>
      <c r="C854" s="35" t="s">
        <v>3066</v>
      </c>
      <c r="D854" s="35" t="s">
        <v>3067</v>
      </c>
      <c r="E854" s="35">
        <v>2010.0</v>
      </c>
      <c r="F854" s="9" t="s">
        <v>31</v>
      </c>
      <c r="G854" s="9" t="s">
        <v>31</v>
      </c>
      <c r="H854" s="9" t="s">
        <v>31</v>
      </c>
      <c r="I854" s="9" t="s">
        <v>31</v>
      </c>
      <c r="J854" s="9" t="s">
        <v>31</v>
      </c>
      <c r="K854" s="9" t="s">
        <v>31</v>
      </c>
      <c r="L854" s="9" t="s">
        <v>31</v>
      </c>
      <c r="M854" s="9" t="s">
        <v>31</v>
      </c>
      <c r="N854" s="9" t="s">
        <v>31</v>
      </c>
      <c r="O854" s="9" t="s">
        <v>31</v>
      </c>
      <c r="P854" s="9" t="s">
        <v>31</v>
      </c>
      <c r="Q854" s="9" t="s">
        <v>31</v>
      </c>
      <c r="R854" s="9" t="s">
        <v>31</v>
      </c>
      <c r="S854" s="9" t="s">
        <v>31</v>
      </c>
      <c r="T854" s="9" t="s">
        <v>31</v>
      </c>
      <c r="U854" s="9" t="s">
        <v>31</v>
      </c>
      <c r="V854" s="9" t="s">
        <v>31</v>
      </c>
      <c r="W854" s="9" t="s">
        <v>31</v>
      </c>
      <c r="X854" s="9" t="s">
        <v>31</v>
      </c>
      <c r="Y854" s="9" t="s">
        <v>31</v>
      </c>
      <c r="Z854" s="9" t="s">
        <v>31</v>
      </c>
      <c r="AA854" s="9" t="s">
        <v>31</v>
      </c>
      <c r="AB854" s="9" t="s">
        <v>31</v>
      </c>
      <c r="AC854" s="9" t="s">
        <v>31</v>
      </c>
    </row>
    <row r="855">
      <c r="A855" s="34">
        <v>639.0</v>
      </c>
      <c r="B855" s="35" t="s">
        <v>3068</v>
      </c>
      <c r="C855" s="35" t="s">
        <v>3069</v>
      </c>
      <c r="D855" s="35" t="s">
        <v>3070</v>
      </c>
      <c r="E855" s="35">
        <v>2010.0</v>
      </c>
      <c r="F855" s="9" t="s">
        <v>31</v>
      </c>
      <c r="G855" s="9" t="s">
        <v>31</v>
      </c>
      <c r="H855" s="9" t="s">
        <v>31</v>
      </c>
      <c r="I855" s="9" t="s">
        <v>31</v>
      </c>
      <c r="J855" s="9" t="s">
        <v>31</v>
      </c>
      <c r="K855" s="9" t="s">
        <v>31</v>
      </c>
      <c r="L855" s="9" t="s">
        <v>31</v>
      </c>
      <c r="M855" s="9" t="s">
        <v>31</v>
      </c>
      <c r="N855" s="9" t="s">
        <v>31</v>
      </c>
      <c r="O855" s="9" t="s">
        <v>31</v>
      </c>
      <c r="P855" s="9" t="s">
        <v>31</v>
      </c>
      <c r="Q855" s="9" t="s">
        <v>31</v>
      </c>
      <c r="R855" s="9" t="s">
        <v>31</v>
      </c>
      <c r="S855" s="9" t="s">
        <v>31</v>
      </c>
      <c r="T855" s="9" t="s">
        <v>31</v>
      </c>
      <c r="U855" s="9" t="s">
        <v>31</v>
      </c>
      <c r="V855" s="9" t="s">
        <v>31</v>
      </c>
      <c r="W855" s="9" t="s">
        <v>31</v>
      </c>
      <c r="X855" s="9" t="s">
        <v>31</v>
      </c>
      <c r="Y855" s="9" t="s">
        <v>31</v>
      </c>
      <c r="Z855" s="9" t="s">
        <v>31</v>
      </c>
      <c r="AA855" s="9" t="s">
        <v>31</v>
      </c>
      <c r="AB855" s="9" t="s">
        <v>31</v>
      </c>
      <c r="AC855" s="9" t="s">
        <v>31</v>
      </c>
    </row>
    <row r="856">
      <c r="A856" s="34">
        <v>644.0</v>
      </c>
      <c r="B856" s="35" t="s">
        <v>3071</v>
      </c>
      <c r="C856" s="35" t="s">
        <v>3072</v>
      </c>
      <c r="D856" s="35" t="s">
        <v>3073</v>
      </c>
      <c r="E856" s="35">
        <v>2010.0</v>
      </c>
      <c r="F856" s="9" t="s">
        <v>31</v>
      </c>
      <c r="G856" s="9" t="s">
        <v>31</v>
      </c>
      <c r="H856" s="9" t="s">
        <v>31</v>
      </c>
      <c r="I856" s="9" t="s">
        <v>31</v>
      </c>
      <c r="J856" s="9" t="s">
        <v>31</v>
      </c>
      <c r="K856" s="9" t="s">
        <v>31</v>
      </c>
      <c r="L856" s="9" t="s">
        <v>31</v>
      </c>
      <c r="M856" s="9" t="s">
        <v>31</v>
      </c>
      <c r="N856" s="9" t="s">
        <v>31</v>
      </c>
      <c r="O856" s="9" t="s">
        <v>31</v>
      </c>
      <c r="P856" s="9" t="s">
        <v>31</v>
      </c>
      <c r="Q856" s="9" t="s">
        <v>31</v>
      </c>
      <c r="R856" s="9" t="s">
        <v>31</v>
      </c>
      <c r="S856" s="9" t="s">
        <v>31</v>
      </c>
      <c r="T856" s="9" t="s">
        <v>31</v>
      </c>
      <c r="U856" s="9" t="s">
        <v>31</v>
      </c>
      <c r="V856" s="9" t="s">
        <v>31</v>
      </c>
      <c r="W856" s="9" t="s">
        <v>31</v>
      </c>
      <c r="X856" s="9" t="s">
        <v>31</v>
      </c>
      <c r="Y856" s="9" t="s">
        <v>31</v>
      </c>
      <c r="Z856" s="9" t="s">
        <v>31</v>
      </c>
      <c r="AA856" s="9" t="s">
        <v>31</v>
      </c>
      <c r="AB856" s="9" t="s">
        <v>31</v>
      </c>
      <c r="AC856" s="9" t="s">
        <v>31</v>
      </c>
    </row>
    <row r="857">
      <c r="A857" s="34">
        <v>645.0</v>
      </c>
      <c r="B857" s="35" t="s">
        <v>3074</v>
      </c>
      <c r="C857" s="35" t="s">
        <v>3075</v>
      </c>
      <c r="D857" s="35" t="s">
        <v>3076</v>
      </c>
      <c r="E857" s="35">
        <v>2010.0</v>
      </c>
      <c r="F857" s="9" t="s">
        <v>31</v>
      </c>
      <c r="G857" s="9" t="s">
        <v>31</v>
      </c>
      <c r="H857" s="9" t="s">
        <v>31</v>
      </c>
      <c r="I857" s="9" t="s">
        <v>31</v>
      </c>
      <c r="J857" s="9" t="s">
        <v>31</v>
      </c>
      <c r="K857" s="9" t="s">
        <v>31</v>
      </c>
      <c r="L857" s="9" t="s">
        <v>31</v>
      </c>
      <c r="M857" s="9" t="s">
        <v>31</v>
      </c>
      <c r="N857" s="9" t="s">
        <v>31</v>
      </c>
      <c r="O857" s="9" t="s">
        <v>31</v>
      </c>
      <c r="P857" s="9" t="s">
        <v>31</v>
      </c>
      <c r="Q857" s="9" t="s">
        <v>31</v>
      </c>
      <c r="R857" s="9" t="s">
        <v>31</v>
      </c>
      <c r="S857" s="9" t="s">
        <v>31</v>
      </c>
      <c r="T857" s="9" t="s">
        <v>31</v>
      </c>
      <c r="U857" s="9" t="s">
        <v>31</v>
      </c>
      <c r="V857" s="9" t="s">
        <v>31</v>
      </c>
      <c r="W857" s="9" t="s">
        <v>31</v>
      </c>
      <c r="X857" s="9" t="s">
        <v>31</v>
      </c>
      <c r="Y857" s="9" t="s">
        <v>31</v>
      </c>
      <c r="Z857" s="9" t="s">
        <v>31</v>
      </c>
      <c r="AA857" s="9" t="s">
        <v>31</v>
      </c>
      <c r="AB857" s="9" t="s">
        <v>31</v>
      </c>
      <c r="AC857" s="9" t="s">
        <v>31</v>
      </c>
    </row>
    <row r="858">
      <c r="A858" s="34">
        <v>648.0</v>
      </c>
      <c r="B858" s="35" t="s">
        <v>3077</v>
      </c>
      <c r="C858" s="35" t="s">
        <v>3078</v>
      </c>
      <c r="D858" s="35" t="s">
        <v>3079</v>
      </c>
      <c r="E858" s="35">
        <v>2010.0</v>
      </c>
      <c r="F858" s="9" t="s">
        <v>31</v>
      </c>
      <c r="G858" s="9" t="s">
        <v>31</v>
      </c>
      <c r="H858" s="9" t="s">
        <v>31</v>
      </c>
      <c r="I858" s="9" t="s">
        <v>31</v>
      </c>
      <c r="J858" s="9" t="s">
        <v>31</v>
      </c>
      <c r="K858" s="9" t="s">
        <v>31</v>
      </c>
      <c r="L858" s="9" t="s">
        <v>31</v>
      </c>
      <c r="M858" s="9" t="s">
        <v>31</v>
      </c>
      <c r="N858" s="9" t="s">
        <v>31</v>
      </c>
      <c r="O858" s="9" t="s">
        <v>31</v>
      </c>
      <c r="P858" s="9" t="s">
        <v>31</v>
      </c>
      <c r="Q858" s="9" t="s">
        <v>31</v>
      </c>
      <c r="R858" s="9" t="s">
        <v>31</v>
      </c>
      <c r="S858" s="9" t="s">
        <v>31</v>
      </c>
      <c r="T858" s="9" t="s">
        <v>31</v>
      </c>
      <c r="U858" s="9" t="s">
        <v>31</v>
      </c>
      <c r="V858" s="9" t="s">
        <v>31</v>
      </c>
      <c r="W858" s="9" t="s">
        <v>31</v>
      </c>
      <c r="X858" s="9" t="s">
        <v>31</v>
      </c>
      <c r="Y858" s="9" t="s">
        <v>31</v>
      </c>
      <c r="Z858" s="9" t="s">
        <v>31</v>
      </c>
      <c r="AA858" s="9" t="s">
        <v>31</v>
      </c>
      <c r="AB858" s="9" t="s">
        <v>31</v>
      </c>
      <c r="AC858" s="9" t="s">
        <v>31</v>
      </c>
    </row>
    <row r="859">
      <c r="A859" s="34">
        <v>651.0</v>
      </c>
      <c r="B859" s="35" t="s">
        <v>3080</v>
      </c>
      <c r="C859" s="35" t="s">
        <v>3081</v>
      </c>
      <c r="D859" s="35" t="s">
        <v>3082</v>
      </c>
      <c r="E859" s="35">
        <v>2010.0</v>
      </c>
      <c r="F859" s="9" t="s">
        <v>31</v>
      </c>
      <c r="G859" s="9" t="s">
        <v>31</v>
      </c>
      <c r="H859" s="9" t="s">
        <v>31</v>
      </c>
      <c r="I859" s="9" t="s">
        <v>31</v>
      </c>
      <c r="J859" s="9" t="s">
        <v>31</v>
      </c>
      <c r="K859" s="9" t="s">
        <v>31</v>
      </c>
      <c r="L859" s="9" t="s">
        <v>31</v>
      </c>
      <c r="M859" s="9" t="s">
        <v>31</v>
      </c>
      <c r="N859" s="9" t="s">
        <v>31</v>
      </c>
      <c r="O859" s="9" t="s">
        <v>31</v>
      </c>
      <c r="P859" s="9" t="s">
        <v>31</v>
      </c>
      <c r="Q859" s="9" t="s">
        <v>31</v>
      </c>
      <c r="R859" s="9" t="s">
        <v>31</v>
      </c>
      <c r="S859" s="9" t="s">
        <v>31</v>
      </c>
      <c r="T859" s="9" t="s">
        <v>31</v>
      </c>
      <c r="U859" s="9" t="s">
        <v>31</v>
      </c>
      <c r="V859" s="9" t="s">
        <v>31</v>
      </c>
      <c r="W859" s="9" t="s">
        <v>31</v>
      </c>
      <c r="X859" s="9" t="s">
        <v>31</v>
      </c>
      <c r="Y859" s="9" t="s">
        <v>31</v>
      </c>
      <c r="Z859" s="9" t="s">
        <v>31</v>
      </c>
      <c r="AA859" s="9" t="s">
        <v>31</v>
      </c>
      <c r="AB859" s="9" t="s">
        <v>31</v>
      </c>
      <c r="AC859" s="9" t="s">
        <v>31</v>
      </c>
    </row>
    <row r="860">
      <c r="A860" s="34">
        <v>652.0</v>
      </c>
      <c r="B860" s="35" t="s">
        <v>3083</v>
      </c>
      <c r="C860" s="35" t="s">
        <v>3084</v>
      </c>
      <c r="D860" s="35" t="s">
        <v>3085</v>
      </c>
      <c r="E860" s="35">
        <v>2010.0</v>
      </c>
      <c r="F860" s="9" t="s">
        <v>31</v>
      </c>
      <c r="G860" s="9" t="s">
        <v>31</v>
      </c>
      <c r="H860" s="9" t="s">
        <v>31</v>
      </c>
      <c r="I860" s="9" t="s">
        <v>31</v>
      </c>
      <c r="J860" s="9" t="s">
        <v>31</v>
      </c>
      <c r="K860" s="9" t="s">
        <v>31</v>
      </c>
      <c r="L860" s="9" t="s">
        <v>31</v>
      </c>
      <c r="M860" s="9" t="s">
        <v>31</v>
      </c>
      <c r="N860" s="9" t="s">
        <v>31</v>
      </c>
      <c r="O860" s="9" t="s">
        <v>31</v>
      </c>
      <c r="P860" s="9" t="s">
        <v>31</v>
      </c>
      <c r="Q860" s="9" t="s">
        <v>31</v>
      </c>
      <c r="R860" s="9" t="s">
        <v>31</v>
      </c>
      <c r="S860" s="9" t="s">
        <v>31</v>
      </c>
      <c r="T860" s="9" t="s">
        <v>31</v>
      </c>
      <c r="U860" s="9" t="s">
        <v>31</v>
      </c>
      <c r="V860" s="9" t="s">
        <v>31</v>
      </c>
      <c r="W860" s="9" t="s">
        <v>31</v>
      </c>
      <c r="X860" s="9" t="s">
        <v>31</v>
      </c>
      <c r="Y860" s="9" t="s">
        <v>31</v>
      </c>
      <c r="Z860" s="9" t="s">
        <v>31</v>
      </c>
      <c r="AA860" s="9" t="s">
        <v>31</v>
      </c>
      <c r="AB860" s="9" t="s">
        <v>31</v>
      </c>
      <c r="AC860" s="9" t="s">
        <v>31</v>
      </c>
    </row>
    <row r="861">
      <c r="A861" s="34">
        <v>654.0</v>
      </c>
      <c r="B861" s="35" t="s">
        <v>3086</v>
      </c>
      <c r="C861" s="35" t="s">
        <v>3087</v>
      </c>
      <c r="D861" s="35" t="s">
        <v>3088</v>
      </c>
      <c r="E861" s="35">
        <v>2010.0</v>
      </c>
      <c r="F861" s="9" t="s">
        <v>31</v>
      </c>
      <c r="G861" s="9" t="s">
        <v>31</v>
      </c>
      <c r="H861" s="9" t="s">
        <v>31</v>
      </c>
      <c r="I861" s="9" t="s">
        <v>31</v>
      </c>
      <c r="J861" s="9" t="s">
        <v>31</v>
      </c>
      <c r="K861" s="9" t="s">
        <v>31</v>
      </c>
      <c r="L861" s="9" t="s">
        <v>31</v>
      </c>
      <c r="M861" s="9" t="s">
        <v>31</v>
      </c>
      <c r="N861" s="9" t="s">
        <v>31</v>
      </c>
      <c r="O861" s="9" t="s">
        <v>31</v>
      </c>
      <c r="P861" s="9" t="s">
        <v>31</v>
      </c>
      <c r="Q861" s="9" t="s">
        <v>31</v>
      </c>
      <c r="R861" s="9" t="s">
        <v>31</v>
      </c>
      <c r="S861" s="9" t="s">
        <v>31</v>
      </c>
      <c r="T861" s="9" t="s">
        <v>31</v>
      </c>
      <c r="U861" s="9" t="s">
        <v>31</v>
      </c>
      <c r="V861" s="9" t="s">
        <v>31</v>
      </c>
      <c r="W861" s="9" t="s">
        <v>31</v>
      </c>
      <c r="X861" s="9" t="s">
        <v>31</v>
      </c>
      <c r="Y861" s="9" t="s">
        <v>31</v>
      </c>
      <c r="Z861" s="9" t="s">
        <v>31</v>
      </c>
      <c r="AA861" s="9" t="s">
        <v>31</v>
      </c>
      <c r="AB861" s="9" t="s">
        <v>31</v>
      </c>
      <c r="AC861" s="9" t="s">
        <v>31</v>
      </c>
    </row>
    <row r="862">
      <c r="A862" s="34">
        <v>660.0</v>
      </c>
      <c r="B862" s="35" t="s">
        <v>3089</v>
      </c>
      <c r="C862" s="35" t="s">
        <v>3090</v>
      </c>
      <c r="D862" s="35" t="s">
        <v>3091</v>
      </c>
      <c r="E862" s="35">
        <v>2010.0</v>
      </c>
      <c r="F862" s="9" t="s">
        <v>31</v>
      </c>
      <c r="G862" s="9" t="s">
        <v>31</v>
      </c>
      <c r="H862" s="9" t="s">
        <v>31</v>
      </c>
      <c r="I862" s="9" t="s">
        <v>31</v>
      </c>
      <c r="J862" s="9" t="s">
        <v>31</v>
      </c>
      <c r="K862" s="9" t="s">
        <v>31</v>
      </c>
      <c r="L862" s="9" t="s">
        <v>31</v>
      </c>
      <c r="M862" s="9" t="s">
        <v>31</v>
      </c>
      <c r="N862" s="9" t="s">
        <v>31</v>
      </c>
      <c r="O862" s="9" t="s">
        <v>31</v>
      </c>
      <c r="P862" s="9" t="s">
        <v>31</v>
      </c>
      <c r="Q862" s="9" t="s">
        <v>31</v>
      </c>
      <c r="R862" s="9" t="s">
        <v>31</v>
      </c>
      <c r="S862" s="9" t="s">
        <v>31</v>
      </c>
      <c r="T862" s="9" t="s">
        <v>31</v>
      </c>
      <c r="U862" s="9" t="s">
        <v>31</v>
      </c>
      <c r="V862" s="9" t="s">
        <v>31</v>
      </c>
      <c r="W862" s="9" t="s">
        <v>31</v>
      </c>
      <c r="X862" s="9" t="s">
        <v>31</v>
      </c>
      <c r="Y862" s="9" t="s">
        <v>31</v>
      </c>
      <c r="Z862" s="9" t="s">
        <v>31</v>
      </c>
      <c r="AA862" s="9" t="s">
        <v>31</v>
      </c>
      <c r="AB862" s="9" t="s">
        <v>31</v>
      </c>
      <c r="AC862" s="9" t="s">
        <v>31</v>
      </c>
    </row>
    <row r="863">
      <c r="A863" s="34">
        <v>663.0</v>
      </c>
      <c r="B863" s="35" t="s">
        <v>3092</v>
      </c>
      <c r="C863" s="35" t="s">
        <v>3093</v>
      </c>
      <c r="D863" s="35" t="s">
        <v>3094</v>
      </c>
      <c r="E863" s="35">
        <v>2010.0</v>
      </c>
      <c r="F863" s="9" t="s">
        <v>31</v>
      </c>
      <c r="G863" s="9" t="s">
        <v>31</v>
      </c>
      <c r="H863" s="9" t="s">
        <v>31</v>
      </c>
      <c r="I863" s="9" t="s">
        <v>31</v>
      </c>
      <c r="J863" s="9" t="s">
        <v>31</v>
      </c>
      <c r="K863" s="9" t="s">
        <v>31</v>
      </c>
      <c r="L863" s="9" t="s">
        <v>31</v>
      </c>
      <c r="M863" s="9" t="s">
        <v>31</v>
      </c>
      <c r="N863" s="9" t="s">
        <v>31</v>
      </c>
      <c r="O863" s="9" t="s">
        <v>31</v>
      </c>
      <c r="P863" s="9" t="s">
        <v>31</v>
      </c>
      <c r="Q863" s="9" t="s">
        <v>31</v>
      </c>
      <c r="R863" s="9" t="s">
        <v>31</v>
      </c>
      <c r="S863" s="9" t="s">
        <v>31</v>
      </c>
      <c r="T863" s="9" t="s">
        <v>31</v>
      </c>
      <c r="U863" s="9" t="s">
        <v>31</v>
      </c>
      <c r="V863" s="9" t="s">
        <v>31</v>
      </c>
      <c r="W863" s="9" t="s">
        <v>31</v>
      </c>
      <c r="X863" s="9" t="s">
        <v>31</v>
      </c>
      <c r="Y863" s="9" t="s">
        <v>31</v>
      </c>
      <c r="Z863" s="9" t="s">
        <v>31</v>
      </c>
      <c r="AA863" s="9" t="s">
        <v>31</v>
      </c>
      <c r="AB863" s="9" t="s">
        <v>31</v>
      </c>
      <c r="AC863" s="9" t="s">
        <v>31</v>
      </c>
    </row>
    <row r="864">
      <c r="A864" s="34">
        <v>664.0</v>
      </c>
      <c r="B864" s="35" t="s">
        <v>3095</v>
      </c>
      <c r="C864" s="35" t="s">
        <v>3096</v>
      </c>
      <c r="D864" s="35" t="s">
        <v>3097</v>
      </c>
      <c r="E864" s="35">
        <v>2010.0</v>
      </c>
      <c r="F864" s="9" t="s">
        <v>31</v>
      </c>
      <c r="G864" s="9" t="s">
        <v>31</v>
      </c>
      <c r="H864" s="9" t="s">
        <v>31</v>
      </c>
      <c r="I864" s="9" t="s">
        <v>31</v>
      </c>
      <c r="J864" s="9" t="s">
        <v>31</v>
      </c>
      <c r="K864" s="9" t="s">
        <v>31</v>
      </c>
      <c r="L864" s="9" t="s">
        <v>31</v>
      </c>
      <c r="M864" s="9" t="s">
        <v>31</v>
      </c>
      <c r="N864" s="9" t="s">
        <v>31</v>
      </c>
      <c r="O864" s="9" t="s">
        <v>31</v>
      </c>
      <c r="P864" s="9" t="s">
        <v>31</v>
      </c>
      <c r="Q864" s="9" t="s">
        <v>31</v>
      </c>
      <c r="R864" s="9" t="s">
        <v>31</v>
      </c>
      <c r="S864" s="9" t="s">
        <v>31</v>
      </c>
      <c r="T864" s="9" t="s">
        <v>31</v>
      </c>
      <c r="U864" s="9" t="s">
        <v>31</v>
      </c>
      <c r="V864" s="9" t="s">
        <v>31</v>
      </c>
      <c r="W864" s="9" t="s">
        <v>31</v>
      </c>
      <c r="X864" s="9" t="s">
        <v>31</v>
      </c>
      <c r="Y864" s="9" t="s">
        <v>31</v>
      </c>
      <c r="Z864" s="9" t="s">
        <v>31</v>
      </c>
      <c r="AA864" s="9" t="s">
        <v>31</v>
      </c>
      <c r="AB864" s="9" t="s">
        <v>31</v>
      </c>
      <c r="AC864" s="9" t="s">
        <v>31</v>
      </c>
    </row>
    <row r="865">
      <c r="A865" s="34">
        <v>666.0</v>
      </c>
      <c r="B865" s="35" t="s">
        <v>3098</v>
      </c>
      <c r="C865" s="35" t="s">
        <v>3099</v>
      </c>
      <c r="D865" s="35" t="s">
        <v>3100</v>
      </c>
      <c r="E865" s="35">
        <v>2010.0</v>
      </c>
      <c r="F865" s="9" t="s">
        <v>31</v>
      </c>
      <c r="G865" s="9" t="s">
        <v>31</v>
      </c>
      <c r="H865" s="9" t="s">
        <v>31</v>
      </c>
      <c r="I865" s="9" t="s">
        <v>31</v>
      </c>
      <c r="J865" s="9" t="s">
        <v>31</v>
      </c>
      <c r="K865" s="9" t="s">
        <v>31</v>
      </c>
      <c r="L865" s="9" t="s">
        <v>31</v>
      </c>
      <c r="M865" s="9" t="s">
        <v>31</v>
      </c>
      <c r="N865" s="9" t="s">
        <v>31</v>
      </c>
      <c r="O865" s="9" t="s">
        <v>31</v>
      </c>
      <c r="P865" s="9" t="s">
        <v>31</v>
      </c>
      <c r="Q865" s="9" t="s">
        <v>31</v>
      </c>
      <c r="R865" s="9" t="s">
        <v>31</v>
      </c>
      <c r="S865" s="9" t="s">
        <v>31</v>
      </c>
      <c r="T865" s="9" t="s">
        <v>31</v>
      </c>
      <c r="U865" s="9" t="s">
        <v>31</v>
      </c>
      <c r="V865" s="9" t="s">
        <v>31</v>
      </c>
      <c r="W865" s="9" t="s">
        <v>31</v>
      </c>
      <c r="X865" s="9" t="s">
        <v>31</v>
      </c>
      <c r="Y865" s="9" t="s">
        <v>31</v>
      </c>
      <c r="Z865" s="9" t="s">
        <v>31</v>
      </c>
      <c r="AA865" s="9" t="s">
        <v>31</v>
      </c>
      <c r="AB865" s="9" t="s">
        <v>31</v>
      </c>
      <c r="AC865" s="9" t="s">
        <v>31</v>
      </c>
    </row>
    <row r="866">
      <c r="A866" s="34">
        <v>668.0</v>
      </c>
      <c r="B866" s="35" t="s">
        <v>3101</v>
      </c>
      <c r="C866" s="35" t="s">
        <v>3102</v>
      </c>
      <c r="D866" s="35" t="s">
        <v>3103</v>
      </c>
      <c r="E866" s="35">
        <v>2010.0</v>
      </c>
      <c r="F866" s="9" t="s">
        <v>31</v>
      </c>
      <c r="G866" s="9" t="s">
        <v>31</v>
      </c>
      <c r="H866" s="9" t="s">
        <v>31</v>
      </c>
      <c r="I866" s="9" t="s">
        <v>31</v>
      </c>
      <c r="J866" s="9" t="s">
        <v>31</v>
      </c>
      <c r="K866" s="9" t="s">
        <v>31</v>
      </c>
      <c r="L866" s="9" t="s">
        <v>31</v>
      </c>
      <c r="M866" s="9" t="s">
        <v>31</v>
      </c>
      <c r="N866" s="9" t="s">
        <v>31</v>
      </c>
      <c r="O866" s="9" t="s">
        <v>31</v>
      </c>
      <c r="P866" s="9" t="s">
        <v>31</v>
      </c>
      <c r="Q866" s="9" t="s">
        <v>31</v>
      </c>
      <c r="R866" s="9" t="s">
        <v>31</v>
      </c>
      <c r="S866" s="9" t="s">
        <v>31</v>
      </c>
      <c r="T866" s="9" t="s">
        <v>31</v>
      </c>
      <c r="U866" s="9" t="s">
        <v>31</v>
      </c>
      <c r="V866" s="9" t="s">
        <v>31</v>
      </c>
      <c r="W866" s="9" t="s">
        <v>31</v>
      </c>
      <c r="X866" s="9" t="s">
        <v>31</v>
      </c>
      <c r="Y866" s="9" t="s">
        <v>31</v>
      </c>
      <c r="Z866" s="9" t="s">
        <v>31</v>
      </c>
      <c r="AA866" s="9" t="s">
        <v>31</v>
      </c>
      <c r="AB866" s="9" t="s">
        <v>31</v>
      </c>
      <c r="AC866" s="9" t="s">
        <v>31</v>
      </c>
    </row>
    <row r="867">
      <c r="A867" s="34">
        <v>670.0</v>
      </c>
      <c r="B867" s="35" t="s">
        <v>3104</v>
      </c>
      <c r="C867" s="35" t="s">
        <v>3105</v>
      </c>
      <c r="D867" s="35" t="s">
        <v>3106</v>
      </c>
      <c r="E867" s="35">
        <v>2010.0</v>
      </c>
      <c r="F867" s="9" t="s">
        <v>31</v>
      </c>
      <c r="G867" s="9" t="s">
        <v>31</v>
      </c>
      <c r="H867" s="9" t="s">
        <v>31</v>
      </c>
      <c r="I867" s="9" t="s">
        <v>31</v>
      </c>
      <c r="J867" s="9" t="s">
        <v>31</v>
      </c>
      <c r="K867" s="9" t="s">
        <v>31</v>
      </c>
      <c r="L867" s="9" t="s">
        <v>31</v>
      </c>
      <c r="M867" s="9" t="s">
        <v>31</v>
      </c>
      <c r="N867" s="9" t="s">
        <v>31</v>
      </c>
      <c r="O867" s="9" t="s">
        <v>31</v>
      </c>
      <c r="P867" s="9" t="s">
        <v>31</v>
      </c>
      <c r="Q867" s="9" t="s">
        <v>31</v>
      </c>
      <c r="R867" s="9" t="s">
        <v>31</v>
      </c>
      <c r="S867" s="9" t="s">
        <v>31</v>
      </c>
      <c r="T867" s="9" t="s">
        <v>31</v>
      </c>
      <c r="U867" s="9" t="s">
        <v>31</v>
      </c>
      <c r="V867" s="9" t="s">
        <v>31</v>
      </c>
      <c r="W867" s="9" t="s">
        <v>31</v>
      </c>
      <c r="X867" s="9" t="s">
        <v>31</v>
      </c>
      <c r="Y867" s="9" t="s">
        <v>31</v>
      </c>
      <c r="Z867" s="9" t="s">
        <v>31</v>
      </c>
      <c r="AA867" s="9" t="s">
        <v>31</v>
      </c>
      <c r="AB867" s="9" t="s">
        <v>31</v>
      </c>
      <c r="AC867" s="9" t="s">
        <v>31</v>
      </c>
    </row>
    <row r="868">
      <c r="A868" s="34">
        <v>671.0</v>
      </c>
      <c r="B868" s="35" t="s">
        <v>3107</v>
      </c>
      <c r="C868" s="35" t="s">
        <v>3108</v>
      </c>
      <c r="D868" s="35" t="s">
        <v>3109</v>
      </c>
      <c r="E868" s="35">
        <v>2010.0</v>
      </c>
      <c r="F868" s="9" t="s">
        <v>31</v>
      </c>
      <c r="G868" s="9" t="s">
        <v>31</v>
      </c>
      <c r="H868" s="9" t="s">
        <v>31</v>
      </c>
      <c r="I868" s="9" t="s">
        <v>31</v>
      </c>
      <c r="J868" s="9" t="s">
        <v>31</v>
      </c>
      <c r="K868" s="9" t="s">
        <v>31</v>
      </c>
      <c r="L868" s="9" t="s">
        <v>31</v>
      </c>
      <c r="M868" s="9" t="s">
        <v>31</v>
      </c>
      <c r="N868" s="9" t="s">
        <v>31</v>
      </c>
      <c r="O868" s="9" t="s">
        <v>31</v>
      </c>
      <c r="P868" s="9" t="s">
        <v>31</v>
      </c>
      <c r="Q868" s="9" t="s">
        <v>31</v>
      </c>
      <c r="R868" s="9" t="s">
        <v>31</v>
      </c>
      <c r="S868" s="9" t="s">
        <v>31</v>
      </c>
      <c r="T868" s="9" t="s">
        <v>31</v>
      </c>
      <c r="U868" s="9" t="s">
        <v>31</v>
      </c>
      <c r="V868" s="9" t="s">
        <v>31</v>
      </c>
      <c r="W868" s="9" t="s">
        <v>31</v>
      </c>
      <c r="X868" s="9" t="s">
        <v>31</v>
      </c>
      <c r="Y868" s="9" t="s">
        <v>31</v>
      </c>
      <c r="Z868" s="9" t="s">
        <v>31</v>
      </c>
      <c r="AA868" s="9" t="s">
        <v>31</v>
      </c>
      <c r="AB868" s="9" t="s">
        <v>31</v>
      </c>
      <c r="AC868" s="9" t="s">
        <v>31</v>
      </c>
    </row>
    <row r="869">
      <c r="A869" s="34">
        <v>673.0</v>
      </c>
      <c r="B869" s="35" t="s">
        <v>3110</v>
      </c>
      <c r="C869" s="35" t="s">
        <v>3111</v>
      </c>
      <c r="D869" s="35" t="s">
        <v>3112</v>
      </c>
      <c r="E869" s="35">
        <v>2010.0</v>
      </c>
      <c r="F869" s="9" t="s">
        <v>31</v>
      </c>
      <c r="G869" s="9" t="s">
        <v>31</v>
      </c>
      <c r="H869" s="9" t="s">
        <v>31</v>
      </c>
      <c r="I869" s="9" t="s">
        <v>31</v>
      </c>
      <c r="J869" s="9" t="s">
        <v>31</v>
      </c>
      <c r="K869" s="9" t="s">
        <v>31</v>
      </c>
      <c r="L869" s="9" t="s">
        <v>31</v>
      </c>
      <c r="M869" s="9" t="s">
        <v>31</v>
      </c>
      <c r="N869" s="9" t="s">
        <v>31</v>
      </c>
      <c r="O869" s="9" t="s">
        <v>31</v>
      </c>
      <c r="P869" s="9" t="s">
        <v>31</v>
      </c>
      <c r="Q869" s="9" t="s">
        <v>31</v>
      </c>
      <c r="R869" s="9" t="s">
        <v>31</v>
      </c>
      <c r="S869" s="9" t="s">
        <v>31</v>
      </c>
      <c r="T869" s="9" t="s">
        <v>31</v>
      </c>
      <c r="U869" s="9" t="s">
        <v>31</v>
      </c>
      <c r="V869" s="9" t="s">
        <v>31</v>
      </c>
      <c r="W869" s="9" t="s">
        <v>31</v>
      </c>
      <c r="X869" s="9" t="s">
        <v>31</v>
      </c>
      <c r="Y869" s="9" t="s">
        <v>31</v>
      </c>
      <c r="Z869" s="9" t="s">
        <v>31</v>
      </c>
      <c r="AA869" s="9" t="s">
        <v>31</v>
      </c>
      <c r="AB869" s="9" t="s">
        <v>31</v>
      </c>
      <c r="AC869" s="9" t="s">
        <v>31</v>
      </c>
    </row>
    <row r="870">
      <c r="A870" s="34">
        <v>675.0</v>
      </c>
      <c r="B870" s="35" t="s">
        <v>3113</v>
      </c>
      <c r="C870" s="35" t="s">
        <v>3114</v>
      </c>
      <c r="D870" s="35" t="s">
        <v>3115</v>
      </c>
      <c r="E870" s="35">
        <v>2010.0</v>
      </c>
      <c r="F870" s="9" t="s">
        <v>31</v>
      </c>
      <c r="G870" s="9" t="s">
        <v>31</v>
      </c>
      <c r="H870" s="9" t="s">
        <v>31</v>
      </c>
      <c r="I870" s="9" t="s">
        <v>31</v>
      </c>
      <c r="J870" s="9" t="s">
        <v>31</v>
      </c>
      <c r="K870" s="9" t="s">
        <v>31</v>
      </c>
      <c r="L870" s="9" t="s">
        <v>31</v>
      </c>
      <c r="M870" s="9" t="s">
        <v>31</v>
      </c>
      <c r="N870" s="9" t="s">
        <v>31</v>
      </c>
      <c r="O870" s="9" t="s">
        <v>31</v>
      </c>
      <c r="P870" s="9" t="s">
        <v>31</v>
      </c>
      <c r="Q870" s="9" t="s">
        <v>31</v>
      </c>
      <c r="R870" s="9" t="s">
        <v>31</v>
      </c>
      <c r="S870" s="9" t="s">
        <v>31</v>
      </c>
      <c r="T870" s="9" t="s">
        <v>31</v>
      </c>
      <c r="U870" s="9" t="s">
        <v>31</v>
      </c>
      <c r="V870" s="9" t="s">
        <v>31</v>
      </c>
      <c r="W870" s="9" t="s">
        <v>31</v>
      </c>
      <c r="X870" s="9" t="s">
        <v>31</v>
      </c>
      <c r="Y870" s="9" t="s">
        <v>31</v>
      </c>
      <c r="Z870" s="9" t="s">
        <v>31</v>
      </c>
      <c r="AA870" s="9" t="s">
        <v>31</v>
      </c>
      <c r="AB870" s="9" t="s">
        <v>31</v>
      </c>
      <c r="AC870" s="9" t="s">
        <v>31</v>
      </c>
    </row>
    <row r="871">
      <c r="A871" s="34">
        <v>678.0</v>
      </c>
      <c r="B871" s="35" t="s">
        <v>3116</v>
      </c>
      <c r="C871" s="35" t="s">
        <v>3117</v>
      </c>
      <c r="D871" s="35" t="s">
        <v>3118</v>
      </c>
      <c r="E871" s="35">
        <v>2009.0</v>
      </c>
      <c r="F871" s="9" t="s">
        <v>31</v>
      </c>
      <c r="G871" s="9" t="s">
        <v>31</v>
      </c>
      <c r="H871" s="9" t="s">
        <v>31</v>
      </c>
      <c r="I871" s="9" t="s">
        <v>31</v>
      </c>
      <c r="J871" s="9" t="s">
        <v>31</v>
      </c>
      <c r="K871" s="9" t="s">
        <v>31</v>
      </c>
      <c r="L871" s="9" t="s">
        <v>31</v>
      </c>
      <c r="M871" s="9" t="s">
        <v>31</v>
      </c>
      <c r="N871" s="9" t="s">
        <v>31</v>
      </c>
      <c r="O871" s="9" t="s">
        <v>31</v>
      </c>
      <c r="P871" s="9" t="s">
        <v>31</v>
      </c>
      <c r="Q871" s="9" t="s">
        <v>31</v>
      </c>
      <c r="R871" s="9" t="s">
        <v>31</v>
      </c>
      <c r="S871" s="9" t="s">
        <v>31</v>
      </c>
      <c r="T871" s="9" t="s">
        <v>31</v>
      </c>
      <c r="U871" s="9" t="s">
        <v>31</v>
      </c>
      <c r="V871" s="9" t="s">
        <v>31</v>
      </c>
      <c r="W871" s="9" t="s">
        <v>31</v>
      </c>
      <c r="X871" s="9" t="s">
        <v>31</v>
      </c>
      <c r="Y871" s="9" t="s">
        <v>31</v>
      </c>
      <c r="Z871" s="9" t="s">
        <v>31</v>
      </c>
      <c r="AA871" s="9" t="s">
        <v>31</v>
      </c>
      <c r="AB871" s="9" t="s">
        <v>31</v>
      </c>
      <c r="AC871" s="9" t="s">
        <v>31</v>
      </c>
    </row>
    <row r="872">
      <c r="A872" s="34">
        <v>681.0</v>
      </c>
      <c r="B872" s="35" t="s">
        <v>3119</v>
      </c>
      <c r="C872" s="35" t="s">
        <v>3120</v>
      </c>
      <c r="D872" s="35" t="s">
        <v>3121</v>
      </c>
      <c r="E872" s="35">
        <v>2009.0</v>
      </c>
      <c r="F872" s="9" t="s">
        <v>31</v>
      </c>
      <c r="G872" s="9" t="s">
        <v>31</v>
      </c>
      <c r="H872" s="9" t="s">
        <v>31</v>
      </c>
      <c r="I872" s="9" t="s">
        <v>31</v>
      </c>
      <c r="J872" s="9" t="s">
        <v>31</v>
      </c>
      <c r="K872" s="9" t="s">
        <v>31</v>
      </c>
      <c r="L872" s="9" t="s">
        <v>31</v>
      </c>
      <c r="M872" s="9" t="s">
        <v>31</v>
      </c>
      <c r="N872" s="9" t="s">
        <v>31</v>
      </c>
      <c r="O872" s="9" t="s">
        <v>31</v>
      </c>
      <c r="P872" s="9" t="s">
        <v>31</v>
      </c>
      <c r="Q872" s="9" t="s">
        <v>31</v>
      </c>
      <c r="R872" s="9" t="s">
        <v>31</v>
      </c>
      <c r="S872" s="9" t="s">
        <v>31</v>
      </c>
      <c r="T872" s="9" t="s">
        <v>31</v>
      </c>
      <c r="U872" s="9" t="s">
        <v>31</v>
      </c>
      <c r="V872" s="9" t="s">
        <v>31</v>
      </c>
      <c r="W872" s="9" t="s">
        <v>31</v>
      </c>
      <c r="X872" s="9" t="s">
        <v>31</v>
      </c>
      <c r="Y872" s="9" t="s">
        <v>31</v>
      </c>
      <c r="Z872" s="9" t="s">
        <v>31</v>
      </c>
      <c r="AA872" s="9" t="s">
        <v>31</v>
      </c>
      <c r="AB872" s="9" t="s">
        <v>31</v>
      </c>
      <c r="AC872" s="9" t="s">
        <v>31</v>
      </c>
    </row>
    <row r="873">
      <c r="A873" s="34">
        <v>683.0</v>
      </c>
      <c r="B873" s="35" t="s">
        <v>3122</v>
      </c>
      <c r="C873" s="35" t="s">
        <v>3123</v>
      </c>
      <c r="D873" s="35" t="s">
        <v>3124</v>
      </c>
      <c r="E873" s="35">
        <v>2009.0</v>
      </c>
      <c r="F873" s="9" t="s">
        <v>31</v>
      </c>
      <c r="G873" s="9" t="s">
        <v>31</v>
      </c>
      <c r="H873" s="9" t="s">
        <v>31</v>
      </c>
      <c r="I873" s="9" t="s">
        <v>31</v>
      </c>
      <c r="J873" s="9" t="s">
        <v>31</v>
      </c>
      <c r="K873" s="9" t="s">
        <v>31</v>
      </c>
      <c r="L873" s="9" t="s">
        <v>31</v>
      </c>
      <c r="M873" s="9" t="s">
        <v>31</v>
      </c>
      <c r="N873" s="9" t="s">
        <v>31</v>
      </c>
      <c r="O873" s="9" t="s">
        <v>31</v>
      </c>
      <c r="P873" s="9" t="s">
        <v>31</v>
      </c>
      <c r="Q873" s="9" t="s">
        <v>31</v>
      </c>
      <c r="R873" s="9" t="s">
        <v>31</v>
      </c>
      <c r="S873" s="9" t="s">
        <v>31</v>
      </c>
      <c r="T873" s="9" t="s">
        <v>31</v>
      </c>
      <c r="U873" s="9" t="s">
        <v>31</v>
      </c>
      <c r="V873" s="9" t="s">
        <v>31</v>
      </c>
      <c r="W873" s="9" t="s">
        <v>31</v>
      </c>
      <c r="X873" s="9" t="s">
        <v>31</v>
      </c>
      <c r="Y873" s="9" t="s">
        <v>31</v>
      </c>
      <c r="Z873" s="9" t="s">
        <v>31</v>
      </c>
      <c r="AA873" s="9" t="s">
        <v>31</v>
      </c>
      <c r="AB873" s="9" t="s">
        <v>31</v>
      </c>
      <c r="AC873" s="9" t="s">
        <v>31</v>
      </c>
    </row>
    <row r="874">
      <c r="A874" s="34">
        <v>688.0</v>
      </c>
      <c r="B874" s="35" t="s">
        <v>3125</v>
      </c>
      <c r="C874" s="35" t="s">
        <v>3126</v>
      </c>
      <c r="D874" s="35" t="s">
        <v>3127</v>
      </c>
      <c r="E874" s="35">
        <v>2009.0</v>
      </c>
      <c r="F874" s="9" t="s">
        <v>31</v>
      </c>
      <c r="G874" s="9" t="s">
        <v>31</v>
      </c>
      <c r="H874" s="9" t="s">
        <v>31</v>
      </c>
      <c r="I874" s="9" t="s">
        <v>31</v>
      </c>
      <c r="J874" s="9" t="s">
        <v>31</v>
      </c>
      <c r="K874" s="9" t="s">
        <v>31</v>
      </c>
      <c r="L874" s="9" t="s">
        <v>31</v>
      </c>
      <c r="M874" s="9" t="s">
        <v>31</v>
      </c>
      <c r="N874" s="9" t="s">
        <v>31</v>
      </c>
      <c r="O874" s="9" t="s">
        <v>31</v>
      </c>
      <c r="P874" s="9" t="s">
        <v>31</v>
      </c>
      <c r="Q874" s="9" t="s">
        <v>31</v>
      </c>
      <c r="R874" s="9" t="s">
        <v>31</v>
      </c>
      <c r="S874" s="9" t="s">
        <v>31</v>
      </c>
      <c r="T874" s="9" t="s">
        <v>31</v>
      </c>
      <c r="U874" s="9" t="s">
        <v>31</v>
      </c>
      <c r="V874" s="9" t="s">
        <v>31</v>
      </c>
      <c r="W874" s="9" t="s">
        <v>31</v>
      </c>
      <c r="X874" s="9" t="s">
        <v>31</v>
      </c>
      <c r="Y874" s="9" t="s">
        <v>31</v>
      </c>
      <c r="Z874" s="9" t="s">
        <v>31</v>
      </c>
      <c r="AA874" s="9" t="s">
        <v>31</v>
      </c>
      <c r="AB874" s="9" t="s">
        <v>31</v>
      </c>
      <c r="AC874" s="9" t="s">
        <v>31</v>
      </c>
    </row>
    <row r="875">
      <c r="A875" s="34">
        <v>691.0</v>
      </c>
      <c r="B875" s="35" t="s">
        <v>3128</v>
      </c>
      <c r="C875" s="35" t="s">
        <v>3129</v>
      </c>
      <c r="D875" s="35" t="s">
        <v>3130</v>
      </c>
      <c r="E875" s="35">
        <v>2009.0</v>
      </c>
      <c r="F875" s="9" t="s">
        <v>31</v>
      </c>
      <c r="G875" s="9" t="s">
        <v>31</v>
      </c>
      <c r="H875" s="9" t="s">
        <v>31</v>
      </c>
      <c r="I875" s="9" t="s">
        <v>31</v>
      </c>
      <c r="J875" s="9" t="s">
        <v>31</v>
      </c>
      <c r="K875" s="9" t="s">
        <v>31</v>
      </c>
      <c r="L875" s="9" t="s">
        <v>31</v>
      </c>
      <c r="M875" s="9" t="s">
        <v>31</v>
      </c>
      <c r="N875" s="9" t="s">
        <v>31</v>
      </c>
      <c r="O875" s="9" t="s">
        <v>31</v>
      </c>
      <c r="P875" s="9" t="s">
        <v>31</v>
      </c>
      <c r="Q875" s="9" t="s">
        <v>31</v>
      </c>
      <c r="R875" s="9" t="s">
        <v>31</v>
      </c>
      <c r="S875" s="9" t="s">
        <v>31</v>
      </c>
      <c r="T875" s="9" t="s">
        <v>31</v>
      </c>
      <c r="U875" s="9" t="s">
        <v>31</v>
      </c>
      <c r="V875" s="9" t="s">
        <v>31</v>
      </c>
      <c r="W875" s="9" t="s">
        <v>31</v>
      </c>
      <c r="X875" s="9" t="s">
        <v>31</v>
      </c>
      <c r="Y875" s="9" t="s">
        <v>31</v>
      </c>
      <c r="Z875" s="9" t="s">
        <v>31</v>
      </c>
      <c r="AA875" s="9" t="s">
        <v>31</v>
      </c>
      <c r="AB875" s="9" t="s">
        <v>31</v>
      </c>
      <c r="AC875" s="9" t="s">
        <v>31</v>
      </c>
    </row>
    <row r="876">
      <c r="A876" s="34">
        <v>692.0</v>
      </c>
      <c r="B876" s="35" t="s">
        <v>3131</v>
      </c>
      <c r="C876" s="35" t="s">
        <v>3132</v>
      </c>
      <c r="D876" s="35" t="s">
        <v>3133</v>
      </c>
      <c r="E876" s="35">
        <v>2009.0</v>
      </c>
      <c r="F876" s="9" t="s">
        <v>31</v>
      </c>
      <c r="G876" s="9" t="s">
        <v>31</v>
      </c>
      <c r="H876" s="9" t="s">
        <v>31</v>
      </c>
      <c r="I876" s="9" t="s">
        <v>31</v>
      </c>
      <c r="J876" s="9" t="s">
        <v>31</v>
      </c>
      <c r="K876" s="9" t="s">
        <v>31</v>
      </c>
      <c r="L876" s="9" t="s">
        <v>31</v>
      </c>
      <c r="M876" s="9" t="s">
        <v>31</v>
      </c>
      <c r="N876" s="9" t="s">
        <v>31</v>
      </c>
      <c r="O876" s="9" t="s">
        <v>31</v>
      </c>
      <c r="P876" s="9" t="s">
        <v>31</v>
      </c>
      <c r="Q876" s="9" t="s">
        <v>31</v>
      </c>
      <c r="R876" s="9" t="s">
        <v>31</v>
      </c>
      <c r="S876" s="9" t="s">
        <v>31</v>
      </c>
      <c r="T876" s="9" t="s">
        <v>31</v>
      </c>
      <c r="U876" s="9" t="s">
        <v>31</v>
      </c>
      <c r="V876" s="9" t="s">
        <v>31</v>
      </c>
      <c r="W876" s="9" t="s">
        <v>31</v>
      </c>
      <c r="X876" s="9" t="s">
        <v>31</v>
      </c>
      <c r="Y876" s="9" t="s">
        <v>31</v>
      </c>
      <c r="Z876" s="9" t="s">
        <v>31</v>
      </c>
      <c r="AA876" s="9" t="s">
        <v>31</v>
      </c>
      <c r="AB876" s="9" t="s">
        <v>31</v>
      </c>
      <c r="AC876" s="9" t="s">
        <v>31</v>
      </c>
    </row>
    <row r="877">
      <c r="A877" s="34">
        <v>693.0</v>
      </c>
      <c r="B877" s="35" t="s">
        <v>3134</v>
      </c>
      <c r="C877" s="35" t="s">
        <v>3135</v>
      </c>
      <c r="D877" s="35" t="s">
        <v>3136</v>
      </c>
      <c r="E877" s="35">
        <v>2009.0</v>
      </c>
      <c r="F877" s="9" t="s">
        <v>31</v>
      </c>
      <c r="G877" s="9" t="s">
        <v>31</v>
      </c>
      <c r="H877" s="9" t="s">
        <v>31</v>
      </c>
      <c r="I877" s="9" t="s">
        <v>31</v>
      </c>
      <c r="J877" s="9" t="s">
        <v>31</v>
      </c>
      <c r="K877" s="9" t="s">
        <v>31</v>
      </c>
      <c r="L877" s="9" t="s">
        <v>31</v>
      </c>
      <c r="M877" s="9" t="s">
        <v>31</v>
      </c>
      <c r="N877" s="9" t="s">
        <v>31</v>
      </c>
      <c r="O877" s="9" t="s">
        <v>31</v>
      </c>
      <c r="P877" s="9" t="s">
        <v>31</v>
      </c>
      <c r="Q877" s="9" t="s">
        <v>31</v>
      </c>
      <c r="R877" s="9" t="s">
        <v>31</v>
      </c>
      <c r="S877" s="9" t="s">
        <v>31</v>
      </c>
      <c r="T877" s="9" t="s">
        <v>31</v>
      </c>
      <c r="U877" s="9" t="s">
        <v>31</v>
      </c>
      <c r="V877" s="9" t="s">
        <v>31</v>
      </c>
      <c r="W877" s="9" t="s">
        <v>31</v>
      </c>
      <c r="X877" s="9" t="s">
        <v>31</v>
      </c>
      <c r="Y877" s="9" t="s">
        <v>31</v>
      </c>
      <c r="Z877" s="9" t="s">
        <v>31</v>
      </c>
      <c r="AA877" s="9" t="s">
        <v>31</v>
      </c>
      <c r="AB877" s="9" t="s">
        <v>31</v>
      </c>
      <c r="AC877" s="9" t="s">
        <v>31</v>
      </c>
    </row>
    <row r="878">
      <c r="A878" s="34">
        <v>696.0</v>
      </c>
      <c r="B878" s="35" t="s">
        <v>3137</v>
      </c>
      <c r="C878" s="35" t="s">
        <v>3138</v>
      </c>
      <c r="D878" s="35" t="s">
        <v>3139</v>
      </c>
      <c r="E878" s="35">
        <v>2009.0</v>
      </c>
      <c r="F878" s="9" t="s">
        <v>31</v>
      </c>
      <c r="G878" s="9" t="s">
        <v>31</v>
      </c>
      <c r="H878" s="9" t="s">
        <v>31</v>
      </c>
      <c r="I878" s="9" t="s">
        <v>31</v>
      </c>
      <c r="J878" s="9" t="s">
        <v>31</v>
      </c>
      <c r="K878" s="9" t="s">
        <v>31</v>
      </c>
      <c r="L878" s="9" t="s">
        <v>31</v>
      </c>
      <c r="M878" s="9" t="s">
        <v>31</v>
      </c>
      <c r="N878" s="9" t="s">
        <v>31</v>
      </c>
      <c r="O878" s="9" t="s">
        <v>31</v>
      </c>
      <c r="P878" s="9" t="s">
        <v>31</v>
      </c>
      <c r="Q878" s="9" t="s">
        <v>31</v>
      </c>
      <c r="R878" s="9" t="s">
        <v>31</v>
      </c>
      <c r="S878" s="9" t="s">
        <v>31</v>
      </c>
      <c r="T878" s="9" t="s">
        <v>31</v>
      </c>
      <c r="U878" s="9" t="s">
        <v>31</v>
      </c>
      <c r="V878" s="9" t="s">
        <v>31</v>
      </c>
      <c r="W878" s="9" t="s">
        <v>31</v>
      </c>
      <c r="X878" s="9" t="s">
        <v>31</v>
      </c>
      <c r="Y878" s="9" t="s">
        <v>31</v>
      </c>
      <c r="Z878" s="9" t="s">
        <v>31</v>
      </c>
      <c r="AA878" s="9" t="s">
        <v>31</v>
      </c>
      <c r="AB878" s="9" t="s">
        <v>31</v>
      </c>
      <c r="AC878" s="9" t="s">
        <v>31</v>
      </c>
    </row>
    <row r="879">
      <c r="A879" s="34">
        <v>697.0</v>
      </c>
      <c r="B879" s="35" t="s">
        <v>3140</v>
      </c>
      <c r="C879" s="35" t="s">
        <v>3141</v>
      </c>
      <c r="D879" s="35" t="s">
        <v>3142</v>
      </c>
      <c r="E879" s="35">
        <v>2009.0</v>
      </c>
      <c r="F879" s="9" t="s">
        <v>31</v>
      </c>
      <c r="G879" s="9" t="s">
        <v>31</v>
      </c>
      <c r="H879" s="9" t="s">
        <v>31</v>
      </c>
      <c r="I879" s="9" t="s">
        <v>31</v>
      </c>
      <c r="J879" s="9" t="s">
        <v>31</v>
      </c>
      <c r="K879" s="9" t="s">
        <v>31</v>
      </c>
      <c r="L879" s="9" t="s">
        <v>31</v>
      </c>
      <c r="M879" s="9" t="s">
        <v>31</v>
      </c>
      <c r="N879" s="9" t="s">
        <v>31</v>
      </c>
      <c r="O879" s="9" t="s">
        <v>31</v>
      </c>
      <c r="P879" s="9" t="s">
        <v>31</v>
      </c>
      <c r="Q879" s="9" t="s">
        <v>31</v>
      </c>
      <c r="R879" s="9" t="s">
        <v>31</v>
      </c>
      <c r="S879" s="9" t="s">
        <v>31</v>
      </c>
      <c r="T879" s="9" t="s">
        <v>31</v>
      </c>
      <c r="U879" s="9" t="s">
        <v>31</v>
      </c>
      <c r="V879" s="9" t="s">
        <v>31</v>
      </c>
      <c r="W879" s="9" t="s">
        <v>31</v>
      </c>
      <c r="X879" s="9" t="s">
        <v>31</v>
      </c>
      <c r="Y879" s="9" t="s">
        <v>31</v>
      </c>
      <c r="Z879" s="9" t="s">
        <v>31</v>
      </c>
      <c r="AA879" s="9" t="s">
        <v>31</v>
      </c>
      <c r="AB879" s="9" t="s">
        <v>31</v>
      </c>
      <c r="AC879" s="9" t="s">
        <v>31</v>
      </c>
    </row>
    <row r="880">
      <c r="A880" s="34">
        <v>698.0</v>
      </c>
      <c r="B880" s="35" t="s">
        <v>3143</v>
      </c>
      <c r="C880" s="35" t="s">
        <v>3144</v>
      </c>
      <c r="D880" s="35" t="s">
        <v>3145</v>
      </c>
      <c r="E880" s="35">
        <v>2009.0</v>
      </c>
      <c r="F880" s="9" t="s">
        <v>31</v>
      </c>
      <c r="G880" s="9" t="s">
        <v>31</v>
      </c>
      <c r="H880" s="9" t="s">
        <v>31</v>
      </c>
      <c r="I880" s="9" t="s">
        <v>31</v>
      </c>
      <c r="J880" s="9" t="s">
        <v>31</v>
      </c>
      <c r="K880" s="9" t="s">
        <v>31</v>
      </c>
      <c r="L880" s="9" t="s">
        <v>31</v>
      </c>
      <c r="M880" s="9" t="s">
        <v>31</v>
      </c>
      <c r="N880" s="9" t="s">
        <v>31</v>
      </c>
      <c r="O880" s="9" t="s">
        <v>31</v>
      </c>
      <c r="P880" s="9" t="s">
        <v>31</v>
      </c>
      <c r="Q880" s="9" t="s">
        <v>31</v>
      </c>
      <c r="R880" s="9" t="s">
        <v>31</v>
      </c>
      <c r="S880" s="9" t="s">
        <v>31</v>
      </c>
      <c r="T880" s="9" t="s">
        <v>31</v>
      </c>
      <c r="U880" s="9" t="s">
        <v>31</v>
      </c>
      <c r="V880" s="9" t="s">
        <v>31</v>
      </c>
      <c r="W880" s="9" t="s">
        <v>31</v>
      </c>
      <c r="X880" s="9" t="s">
        <v>31</v>
      </c>
      <c r="Y880" s="9" t="s">
        <v>31</v>
      </c>
      <c r="Z880" s="9" t="s">
        <v>31</v>
      </c>
      <c r="AA880" s="9" t="s">
        <v>31</v>
      </c>
      <c r="AB880" s="9" t="s">
        <v>31</v>
      </c>
      <c r="AC880" s="9" t="s">
        <v>31</v>
      </c>
    </row>
    <row r="881">
      <c r="A881" s="34">
        <v>700.0</v>
      </c>
      <c r="B881" s="35" t="s">
        <v>3146</v>
      </c>
      <c r="C881" s="35" t="s">
        <v>3147</v>
      </c>
      <c r="D881" s="35" t="s">
        <v>3148</v>
      </c>
      <c r="E881" s="35">
        <v>2009.0</v>
      </c>
      <c r="F881" s="9" t="s">
        <v>31</v>
      </c>
      <c r="G881" s="9" t="s">
        <v>31</v>
      </c>
      <c r="H881" s="9" t="s">
        <v>31</v>
      </c>
      <c r="I881" s="9" t="s">
        <v>31</v>
      </c>
      <c r="J881" s="9" t="s">
        <v>31</v>
      </c>
      <c r="K881" s="9" t="s">
        <v>31</v>
      </c>
      <c r="L881" s="9" t="s">
        <v>31</v>
      </c>
      <c r="M881" s="9" t="s">
        <v>31</v>
      </c>
      <c r="N881" s="9" t="s">
        <v>31</v>
      </c>
      <c r="O881" s="9" t="s">
        <v>31</v>
      </c>
      <c r="P881" s="9" t="s">
        <v>31</v>
      </c>
      <c r="Q881" s="9" t="s">
        <v>31</v>
      </c>
      <c r="R881" s="9" t="s">
        <v>31</v>
      </c>
      <c r="S881" s="9" t="s">
        <v>31</v>
      </c>
      <c r="T881" s="9" t="s">
        <v>31</v>
      </c>
      <c r="U881" s="9" t="s">
        <v>31</v>
      </c>
      <c r="V881" s="9" t="s">
        <v>31</v>
      </c>
      <c r="W881" s="9" t="s">
        <v>31</v>
      </c>
      <c r="X881" s="9" t="s">
        <v>31</v>
      </c>
      <c r="Y881" s="9" t="s">
        <v>31</v>
      </c>
      <c r="Z881" s="9" t="s">
        <v>31</v>
      </c>
      <c r="AA881" s="9" t="s">
        <v>31</v>
      </c>
      <c r="AB881" s="9" t="s">
        <v>31</v>
      </c>
      <c r="AC881" s="9" t="s">
        <v>31</v>
      </c>
    </row>
    <row r="882">
      <c r="A882" s="34">
        <v>701.0</v>
      </c>
      <c r="B882" s="35" t="s">
        <v>3149</v>
      </c>
      <c r="C882" s="35" t="s">
        <v>3150</v>
      </c>
      <c r="D882" s="35" t="s">
        <v>3151</v>
      </c>
      <c r="E882" s="35">
        <v>2009.0</v>
      </c>
      <c r="F882" s="9" t="s">
        <v>31</v>
      </c>
      <c r="G882" s="9" t="s">
        <v>31</v>
      </c>
      <c r="H882" s="9" t="s">
        <v>31</v>
      </c>
      <c r="I882" s="9" t="s">
        <v>31</v>
      </c>
      <c r="J882" s="9" t="s">
        <v>31</v>
      </c>
      <c r="K882" s="9" t="s">
        <v>31</v>
      </c>
      <c r="L882" s="9" t="s">
        <v>31</v>
      </c>
      <c r="M882" s="9" t="s">
        <v>31</v>
      </c>
      <c r="N882" s="9" t="s">
        <v>31</v>
      </c>
      <c r="O882" s="9" t="s">
        <v>31</v>
      </c>
      <c r="P882" s="9" t="s">
        <v>31</v>
      </c>
      <c r="Q882" s="9" t="s">
        <v>31</v>
      </c>
      <c r="R882" s="9" t="s">
        <v>31</v>
      </c>
      <c r="S882" s="9" t="s">
        <v>31</v>
      </c>
      <c r="T882" s="9" t="s">
        <v>31</v>
      </c>
      <c r="U882" s="9" t="s">
        <v>31</v>
      </c>
      <c r="V882" s="9" t="s">
        <v>31</v>
      </c>
      <c r="W882" s="9" t="s">
        <v>31</v>
      </c>
      <c r="X882" s="9" t="s">
        <v>31</v>
      </c>
      <c r="Y882" s="9" t="s">
        <v>31</v>
      </c>
      <c r="Z882" s="9" t="s">
        <v>31</v>
      </c>
      <c r="AA882" s="9" t="s">
        <v>31</v>
      </c>
      <c r="AB882" s="9" t="s">
        <v>31</v>
      </c>
      <c r="AC882" s="9" t="s">
        <v>31</v>
      </c>
    </row>
    <row r="883">
      <c r="A883" s="34">
        <v>708.0</v>
      </c>
      <c r="B883" s="35" t="s">
        <v>3152</v>
      </c>
      <c r="C883" s="35" t="s">
        <v>3153</v>
      </c>
      <c r="D883" s="35" t="s">
        <v>3154</v>
      </c>
      <c r="E883" s="35">
        <v>2009.0</v>
      </c>
      <c r="F883" s="9" t="s">
        <v>31</v>
      </c>
      <c r="G883" s="9" t="s">
        <v>31</v>
      </c>
      <c r="H883" s="9" t="s">
        <v>31</v>
      </c>
      <c r="I883" s="9" t="s">
        <v>31</v>
      </c>
      <c r="J883" s="9" t="s">
        <v>31</v>
      </c>
      <c r="K883" s="9" t="s">
        <v>31</v>
      </c>
      <c r="L883" s="9" t="s">
        <v>31</v>
      </c>
      <c r="M883" s="9" t="s">
        <v>31</v>
      </c>
      <c r="N883" s="9" t="s">
        <v>31</v>
      </c>
      <c r="O883" s="9" t="s">
        <v>31</v>
      </c>
      <c r="P883" s="9" t="s">
        <v>31</v>
      </c>
      <c r="Q883" s="9" t="s">
        <v>31</v>
      </c>
      <c r="R883" s="9" t="s">
        <v>31</v>
      </c>
      <c r="S883" s="9" t="s">
        <v>31</v>
      </c>
      <c r="T883" s="9" t="s">
        <v>31</v>
      </c>
      <c r="U883" s="9" t="s">
        <v>31</v>
      </c>
      <c r="V883" s="9" t="s">
        <v>31</v>
      </c>
      <c r="W883" s="9" t="s">
        <v>31</v>
      </c>
      <c r="X883" s="9" t="s">
        <v>31</v>
      </c>
      <c r="Y883" s="9" t="s">
        <v>31</v>
      </c>
      <c r="Z883" s="9" t="s">
        <v>31</v>
      </c>
      <c r="AA883" s="9" t="s">
        <v>31</v>
      </c>
      <c r="AB883" s="9" t="s">
        <v>31</v>
      </c>
      <c r="AC883" s="9" t="s">
        <v>31</v>
      </c>
    </row>
    <row r="884">
      <c r="A884" s="34">
        <v>709.0</v>
      </c>
      <c r="B884" s="35" t="s">
        <v>3155</v>
      </c>
      <c r="C884" s="35" t="s">
        <v>3156</v>
      </c>
      <c r="D884" s="35" t="s">
        <v>3157</v>
      </c>
      <c r="E884" s="35">
        <v>2009.0</v>
      </c>
      <c r="F884" s="9" t="s">
        <v>31</v>
      </c>
      <c r="G884" s="9" t="s">
        <v>31</v>
      </c>
      <c r="H884" s="9" t="s">
        <v>31</v>
      </c>
      <c r="I884" s="9" t="s">
        <v>31</v>
      </c>
      <c r="J884" s="9" t="s">
        <v>31</v>
      </c>
      <c r="K884" s="9" t="s">
        <v>31</v>
      </c>
      <c r="L884" s="9" t="s">
        <v>31</v>
      </c>
      <c r="M884" s="9" t="s">
        <v>31</v>
      </c>
      <c r="N884" s="9" t="s">
        <v>31</v>
      </c>
      <c r="O884" s="9" t="s">
        <v>31</v>
      </c>
      <c r="P884" s="9" t="s">
        <v>31</v>
      </c>
      <c r="Q884" s="9" t="s">
        <v>31</v>
      </c>
      <c r="R884" s="9" t="s">
        <v>31</v>
      </c>
      <c r="S884" s="9" t="s">
        <v>31</v>
      </c>
      <c r="T884" s="9" t="s">
        <v>31</v>
      </c>
      <c r="U884" s="9" t="s">
        <v>31</v>
      </c>
      <c r="V884" s="9" t="s">
        <v>31</v>
      </c>
      <c r="W884" s="9" t="s">
        <v>31</v>
      </c>
      <c r="X884" s="9" t="s">
        <v>31</v>
      </c>
      <c r="Y884" s="9" t="s">
        <v>31</v>
      </c>
      <c r="Z884" s="9" t="s">
        <v>31</v>
      </c>
      <c r="AA884" s="9" t="s">
        <v>31</v>
      </c>
      <c r="AB884" s="9" t="s">
        <v>31</v>
      </c>
      <c r="AC884" s="9" t="s">
        <v>31</v>
      </c>
    </row>
    <row r="885">
      <c r="A885" s="34">
        <v>711.0</v>
      </c>
      <c r="B885" s="35" t="s">
        <v>3158</v>
      </c>
      <c r="C885" s="35" t="s">
        <v>3159</v>
      </c>
      <c r="D885" s="35" t="s">
        <v>3160</v>
      </c>
      <c r="E885" s="35">
        <v>2009.0</v>
      </c>
      <c r="F885" s="9" t="s">
        <v>31</v>
      </c>
      <c r="G885" s="9" t="s">
        <v>31</v>
      </c>
      <c r="H885" s="9" t="s">
        <v>31</v>
      </c>
      <c r="I885" s="9" t="s">
        <v>31</v>
      </c>
      <c r="J885" s="9" t="s">
        <v>31</v>
      </c>
      <c r="K885" s="9" t="s">
        <v>31</v>
      </c>
      <c r="L885" s="9" t="s">
        <v>31</v>
      </c>
      <c r="M885" s="9" t="s">
        <v>31</v>
      </c>
      <c r="N885" s="9" t="s">
        <v>31</v>
      </c>
      <c r="O885" s="9" t="s">
        <v>31</v>
      </c>
      <c r="P885" s="9" t="s">
        <v>31</v>
      </c>
      <c r="Q885" s="9" t="s">
        <v>31</v>
      </c>
      <c r="R885" s="9" t="s">
        <v>31</v>
      </c>
      <c r="S885" s="9" t="s">
        <v>31</v>
      </c>
      <c r="T885" s="9" t="s">
        <v>31</v>
      </c>
      <c r="U885" s="9" t="s">
        <v>31</v>
      </c>
      <c r="V885" s="9" t="s">
        <v>31</v>
      </c>
      <c r="W885" s="9" t="s">
        <v>31</v>
      </c>
      <c r="X885" s="9" t="s">
        <v>31</v>
      </c>
      <c r="Y885" s="9" t="s">
        <v>31</v>
      </c>
      <c r="Z885" s="9" t="s">
        <v>31</v>
      </c>
      <c r="AA885" s="9" t="s">
        <v>31</v>
      </c>
      <c r="AB885" s="9" t="s">
        <v>31</v>
      </c>
      <c r="AC885" s="9" t="s">
        <v>31</v>
      </c>
    </row>
    <row r="886">
      <c r="A886" s="34">
        <v>712.0</v>
      </c>
      <c r="B886" s="35" t="s">
        <v>3161</v>
      </c>
      <c r="C886" s="35" t="s">
        <v>3162</v>
      </c>
      <c r="D886" s="35" t="s">
        <v>3163</v>
      </c>
      <c r="E886" s="35">
        <v>2009.0</v>
      </c>
      <c r="F886" s="9" t="s">
        <v>31</v>
      </c>
      <c r="G886" s="9" t="s">
        <v>31</v>
      </c>
      <c r="H886" s="9" t="s">
        <v>31</v>
      </c>
      <c r="I886" s="9" t="s">
        <v>31</v>
      </c>
      <c r="J886" s="9" t="s">
        <v>31</v>
      </c>
      <c r="K886" s="9" t="s">
        <v>31</v>
      </c>
      <c r="L886" s="9" t="s">
        <v>31</v>
      </c>
      <c r="M886" s="9" t="s">
        <v>31</v>
      </c>
      <c r="N886" s="9" t="s">
        <v>31</v>
      </c>
      <c r="O886" s="9" t="s">
        <v>31</v>
      </c>
      <c r="P886" s="9" t="s">
        <v>31</v>
      </c>
      <c r="Q886" s="9" t="s">
        <v>31</v>
      </c>
      <c r="R886" s="9" t="s">
        <v>31</v>
      </c>
      <c r="S886" s="9" t="s">
        <v>31</v>
      </c>
      <c r="T886" s="9" t="s">
        <v>31</v>
      </c>
      <c r="U886" s="9" t="s">
        <v>31</v>
      </c>
      <c r="V886" s="9" t="s">
        <v>31</v>
      </c>
      <c r="W886" s="9" t="s">
        <v>31</v>
      </c>
      <c r="X886" s="9" t="s">
        <v>31</v>
      </c>
      <c r="Y886" s="9" t="s">
        <v>31</v>
      </c>
      <c r="Z886" s="9" t="s">
        <v>31</v>
      </c>
      <c r="AA886" s="9" t="s">
        <v>31</v>
      </c>
      <c r="AB886" s="9" t="s">
        <v>31</v>
      </c>
      <c r="AC886" s="9" t="s">
        <v>31</v>
      </c>
    </row>
    <row r="887">
      <c r="A887" s="34">
        <v>713.0</v>
      </c>
      <c r="B887" s="35" t="s">
        <v>3164</v>
      </c>
      <c r="C887" s="35" t="s">
        <v>3165</v>
      </c>
      <c r="D887" s="35" t="s">
        <v>3166</v>
      </c>
      <c r="E887" s="35">
        <v>2009.0</v>
      </c>
      <c r="F887" s="9" t="s">
        <v>31</v>
      </c>
      <c r="G887" s="9" t="s">
        <v>31</v>
      </c>
      <c r="H887" s="9" t="s">
        <v>31</v>
      </c>
      <c r="I887" s="9" t="s">
        <v>31</v>
      </c>
      <c r="J887" s="9" t="s">
        <v>31</v>
      </c>
      <c r="K887" s="9" t="s">
        <v>31</v>
      </c>
      <c r="L887" s="9" t="s">
        <v>31</v>
      </c>
      <c r="M887" s="9" t="s">
        <v>31</v>
      </c>
      <c r="N887" s="9" t="s">
        <v>31</v>
      </c>
      <c r="O887" s="9" t="s">
        <v>31</v>
      </c>
      <c r="P887" s="9" t="s">
        <v>31</v>
      </c>
      <c r="Q887" s="9" t="s">
        <v>31</v>
      </c>
      <c r="R887" s="9" t="s">
        <v>31</v>
      </c>
      <c r="S887" s="9" t="s">
        <v>31</v>
      </c>
      <c r="T887" s="9" t="s">
        <v>31</v>
      </c>
      <c r="U887" s="9" t="s">
        <v>31</v>
      </c>
      <c r="V887" s="9" t="s">
        <v>31</v>
      </c>
      <c r="W887" s="9" t="s">
        <v>31</v>
      </c>
      <c r="X887" s="9" t="s">
        <v>31</v>
      </c>
      <c r="Y887" s="9" t="s">
        <v>31</v>
      </c>
      <c r="Z887" s="9" t="s">
        <v>31</v>
      </c>
      <c r="AA887" s="9" t="s">
        <v>31</v>
      </c>
      <c r="AB887" s="9" t="s">
        <v>31</v>
      </c>
      <c r="AC887" s="9" t="s">
        <v>31</v>
      </c>
    </row>
    <row r="888">
      <c r="A888" s="34">
        <v>714.0</v>
      </c>
      <c r="B888" s="35" t="s">
        <v>3167</v>
      </c>
      <c r="C888" s="35" t="s">
        <v>3168</v>
      </c>
      <c r="D888" s="35" t="s">
        <v>3169</v>
      </c>
      <c r="E888" s="35">
        <v>2009.0</v>
      </c>
      <c r="F888" s="9" t="s">
        <v>31</v>
      </c>
      <c r="G888" s="9" t="s">
        <v>31</v>
      </c>
      <c r="H888" s="9" t="s">
        <v>31</v>
      </c>
      <c r="I888" s="9" t="s">
        <v>31</v>
      </c>
      <c r="J888" s="9" t="s">
        <v>31</v>
      </c>
      <c r="K888" s="9" t="s">
        <v>31</v>
      </c>
      <c r="L888" s="9" t="s">
        <v>31</v>
      </c>
      <c r="M888" s="9" t="s">
        <v>31</v>
      </c>
      <c r="N888" s="9" t="s">
        <v>31</v>
      </c>
      <c r="O888" s="9" t="s">
        <v>31</v>
      </c>
      <c r="P888" s="9" t="s">
        <v>31</v>
      </c>
      <c r="Q888" s="9" t="s">
        <v>31</v>
      </c>
      <c r="R888" s="9" t="s">
        <v>31</v>
      </c>
      <c r="S888" s="9" t="s">
        <v>31</v>
      </c>
      <c r="T888" s="9" t="s">
        <v>31</v>
      </c>
      <c r="U888" s="9" t="s">
        <v>31</v>
      </c>
      <c r="V888" s="9" t="s">
        <v>31</v>
      </c>
      <c r="W888" s="9" t="s">
        <v>31</v>
      </c>
      <c r="X888" s="9" t="s">
        <v>31</v>
      </c>
      <c r="Y888" s="9" t="s">
        <v>31</v>
      </c>
      <c r="Z888" s="9" t="s">
        <v>31</v>
      </c>
      <c r="AA888" s="9" t="s">
        <v>31</v>
      </c>
      <c r="AB888" s="9" t="s">
        <v>31</v>
      </c>
      <c r="AC888" s="9" t="s">
        <v>31</v>
      </c>
    </row>
    <row r="889">
      <c r="A889" s="34">
        <v>716.0</v>
      </c>
      <c r="B889" s="35" t="s">
        <v>3170</v>
      </c>
      <c r="C889" s="35" t="s">
        <v>3171</v>
      </c>
      <c r="D889" s="35" t="s">
        <v>3172</v>
      </c>
      <c r="E889" s="35">
        <v>2009.0</v>
      </c>
      <c r="F889" s="9" t="s">
        <v>31</v>
      </c>
      <c r="G889" s="9" t="s">
        <v>31</v>
      </c>
      <c r="H889" s="9" t="s">
        <v>31</v>
      </c>
      <c r="I889" s="9" t="s">
        <v>31</v>
      </c>
      <c r="J889" s="9" t="s">
        <v>31</v>
      </c>
      <c r="K889" s="9" t="s">
        <v>31</v>
      </c>
      <c r="L889" s="9" t="s">
        <v>31</v>
      </c>
      <c r="M889" s="9" t="s">
        <v>31</v>
      </c>
      <c r="N889" s="9" t="s">
        <v>31</v>
      </c>
      <c r="O889" s="9" t="s">
        <v>31</v>
      </c>
      <c r="P889" s="9" t="s">
        <v>31</v>
      </c>
      <c r="Q889" s="9" t="s">
        <v>31</v>
      </c>
      <c r="R889" s="9" t="s">
        <v>31</v>
      </c>
      <c r="S889" s="9" t="s">
        <v>31</v>
      </c>
      <c r="T889" s="9" t="s">
        <v>31</v>
      </c>
      <c r="U889" s="9" t="s">
        <v>31</v>
      </c>
      <c r="V889" s="9" t="s">
        <v>31</v>
      </c>
      <c r="W889" s="9" t="s">
        <v>31</v>
      </c>
      <c r="X889" s="9" t="s">
        <v>31</v>
      </c>
      <c r="Y889" s="9" t="s">
        <v>31</v>
      </c>
      <c r="Z889" s="9" t="s">
        <v>31</v>
      </c>
      <c r="AA889" s="9" t="s">
        <v>31</v>
      </c>
      <c r="AB889" s="9" t="s">
        <v>31</v>
      </c>
      <c r="AC889" s="9" t="s">
        <v>31</v>
      </c>
    </row>
    <row r="890">
      <c r="A890" s="34">
        <v>717.0</v>
      </c>
      <c r="B890" s="35" t="s">
        <v>3173</v>
      </c>
      <c r="C890" s="35" t="s">
        <v>3174</v>
      </c>
      <c r="D890" s="35" t="s">
        <v>3175</v>
      </c>
      <c r="E890" s="35">
        <v>2009.0</v>
      </c>
      <c r="F890" s="9" t="s">
        <v>31</v>
      </c>
      <c r="G890" s="9" t="s">
        <v>31</v>
      </c>
      <c r="H890" s="9" t="s">
        <v>31</v>
      </c>
      <c r="I890" s="9" t="s">
        <v>31</v>
      </c>
      <c r="J890" s="9" t="s">
        <v>31</v>
      </c>
      <c r="K890" s="9" t="s">
        <v>31</v>
      </c>
      <c r="L890" s="9" t="s">
        <v>31</v>
      </c>
      <c r="M890" s="9" t="s">
        <v>31</v>
      </c>
      <c r="N890" s="9" t="s">
        <v>31</v>
      </c>
      <c r="O890" s="9" t="s">
        <v>31</v>
      </c>
      <c r="P890" s="9" t="s">
        <v>31</v>
      </c>
      <c r="Q890" s="9" t="s">
        <v>31</v>
      </c>
      <c r="R890" s="9" t="s">
        <v>31</v>
      </c>
      <c r="S890" s="9" t="s">
        <v>31</v>
      </c>
      <c r="T890" s="9" t="s">
        <v>31</v>
      </c>
      <c r="U890" s="9" t="s">
        <v>31</v>
      </c>
      <c r="V890" s="9" t="s">
        <v>31</v>
      </c>
      <c r="W890" s="9" t="s">
        <v>31</v>
      </c>
      <c r="X890" s="9" t="s">
        <v>31</v>
      </c>
      <c r="Y890" s="9" t="s">
        <v>31</v>
      </c>
      <c r="Z890" s="9" t="s">
        <v>31</v>
      </c>
      <c r="AA890" s="9" t="s">
        <v>31</v>
      </c>
      <c r="AB890" s="9" t="s">
        <v>31</v>
      </c>
      <c r="AC890" s="9" t="s">
        <v>31</v>
      </c>
    </row>
    <row r="891">
      <c r="A891" s="34">
        <v>722.0</v>
      </c>
      <c r="B891" s="35" t="s">
        <v>3176</v>
      </c>
      <c r="C891" s="35" t="s">
        <v>3177</v>
      </c>
      <c r="D891" s="35" t="s">
        <v>3178</v>
      </c>
      <c r="E891" s="35">
        <v>2009.0</v>
      </c>
      <c r="F891" s="9" t="s">
        <v>31</v>
      </c>
      <c r="G891" s="9" t="s">
        <v>31</v>
      </c>
      <c r="H891" s="9" t="s">
        <v>31</v>
      </c>
      <c r="I891" s="9" t="s">
        <v>31</v>
      </c>
      <c r="J891" s="9" t="s">
        <v>31</v>
      </c>
      <c r="K891" s="9" t="s">
        <v>31</v>
      </c>
      <c r="L891" s="9" t="s">
        <v>31</v>
      </c>
      <c r="M891" s="9" t="s">
        <v>31</v>
      </c>
      <c r="N891" s="9" t="s">
        <v>31</v>
      </c>
      <c r="O891" s="9" t="s">
        <v>31</v>
      </c>
      <c r="P891" s="9" t="s">
        <v>31</v>
      </c>
      <c r="Q891" s="9" t="s">
        <v>31</v>
      </c>
      <c r="R891" s="9" t="s">
        <v>31</v>
      </c>
      <c r="S891" s="9" t="s">
        <v>31</v>
      </c>
      <c r="T891" s="9" t="s">
        <v>31</v>
      </c>
      <c r="U891" s="9" t="s">
        <v>31</v>
      </c>
      <c r="V891" s="9" t="s">
        <v>31</v>
      </c>
      <c r="W891" s="9" t="s">
        <v>31</v>
      </c>
      <c r="X891" s="9" t="s">
        <v>31</v>
      </c>
      <c r="Y891" s="9" t="s">
        <v>31</v>
      </c>
      <c r="Z891" s="9" t="s">
        <v>31</v>
      </c>
      <c r="AA891" s="9" t="s">
        <v>31</v>
      </c>
      <c r="AB891" s="9" t="s">
        <v>31</v>
      </c>
      <c r="AC891" s="9" t="s">
        <v>31</v>
      </c>
    </row>
    <row r="892">
      <c r="A892" s="34">
        <v>723.0</v>
      </c>
      <c r="B892" s="35" t="s">
        <v>3179</v>
      </c>
      <c r="C892" s="35" t="s">
        <v>3180</v>
      </c>
      <c r="D892" s="35" t="s">
        <v>3181</v>
      </c>
      <c r="E892" s="35">
        <v>2009.0</v>
      </c>
      <c r="F892" s="9" t="s">
        <v>31</v>
      </c>
      <c r="G892" s="9" t="s">
        <v>31</v>
      </c>
      <c r="H892" s="9" t="s">
        <v>31</v>
      </c>
      <c r="I892" s="9" t="s">
        <v>31</v>
      </c>
      <c r="J892" s="9" t="s">
        <v>31</v>
      </c>
      <c r="K892" s="9" t="s">
        <v>31</v>
      </c>
      <c r="L892" s="9" t="s">
        <v>31</v>
      </c>
      <c r="M892" s="9" t="s">
        <v>31</v>
      </c>
      <c r="N892" s="9" t="s">
        <v>31</v>
      </c>
      <c r="O892" s="9" t="s">
        <v>31</v>
      </c>
      <c r="P892" s="9" t="s">
        <v>31</v>
      </c>
      <c r="Q892" s="9" t="s">
        <v>31</v>
      </c>
      <c r="R892" s="9" t="s">
        <v>31</v>
      </c>
      <c r="S892" s="9" t="s">
        <v>31</v>
      </c>
      <c r="T892" s="9" t="s">
        <v>31</v>
      </c>
      <c r="U892" s="9" t="s">
        <v>31</v>
      </c>
      <c r="V892" s="9" t="s">
        <v>31</v>
      </c>
      <c r="W892" s="9" t="s">
        <v>31</v>
      </c>
      <c r="X892" s="9" t="s">
        <v>31</v>
      </c>
      <c r="Y892" s="9" t="s">
        <v>31</v>
      </c>
      <c r="Z892" s="9" t="s">
        <v>31</v>
      </c>
      <c r="AA892" s="9" t="s">
        <v>31</v>
      </c>
      <c r="AB892" s="9" t="s">
        <v>31</v>
      </c>
      <c r="AC892" s="9" t="s">
        <v>31</v>
      </c>
    </row>
    <row r="893">
      <c r="A893" s="34">
        <v>734.0</v>
      </c>
      <c r="B893" s="35" t="s">
        <v>3182</v>
      </c>
      <c r="C893" s="35" t="s">
        <v>3183</v>
      </c>
      <c r="D893" s="35" t="s">
        <v>3184</v>
      </c>
      <c r="E893" s="35">
        <v>2009.0</v>
      </c>
      <c r="F893" s="9" t="s">
        <v>31</v>
      </c>
      <c r="G893" s="9" t="s">
        <v>31</v>
      </c>
      <c r="H893" s="9" t="s">
        <v>31</v>
      </c>
      <c r="I893" s="9" t="s">
        <v>31</v>
      </c>
      <c r="J893" s="9" t="s">
        <v>31</v>
      </c>
      <c r="K893" s="9" t="s">
        <v>31</v>
      </c>
      <c r="L893" s="9" t="s">
        <v>31</v>
      </c>
      <c r="M893" s="9" t="s">
        <v>31</v>
      </c>
      <c r="N893" s="9" t="s">
        <v>31</v>
      </c>
      <c r="O893" s="9" t="s">
        <v>31</v>
      </c>
      <c r="P893" s="9" t="s">
        <v>31</v>
      </c>
      <c r="Q893" s="9" t="s">
        <v>31</v>
      </c>
      <c r="R893" s="9" t="s">
        <v>31</v>
      </c>
      <c r="S893" s="9" t="s">
        <v>31</v>
      </c>
      <c r="T893" s="9" t="s">
        <v>31</v>
      </c>
      <c r="U893" s="9" t="s">
        <v>31</v>
      </c>
      <c r="V893" s="9" t="s">
        <v>31</v>
      </c>
      <c r="W893" s="9" t="s">
        <v>31</v>
      </c>
      <c r="X893" s="9" t="s">
        <v>31</v>
      </c>
      <c r="Y893" s="9" t="s">
        <v>31</v>
      </c>
      <c r="Z893" s="9" t="s">
        <v>31</v>
      </c>
      <c r="AA893" s="9" t="s">
        <v>31</v>
      </c>
      <c r="AB893" s="9" t="s">
        <v>31</v>
      </c>
      <c r="AC893" s="9" t="s">
        <v>31</v>
      </c>
    </row>
    <row r="894">
      <c r="A894" s="34">
        <v>735.0</v>
      </c>
      <c r="B894" s="35" t="s">
        <v>3185</v>
      </c>
      <c r="C894" s="35" t="s">
        <v>3186</v>
      </c>
      <c r="D894" s="35" t="s">
        <v>3187</v>
      </c>
      <c r="E894" s="35">
        <v>2009.0</v>
      </c>
      <c r="F894" s="9" t="s">
        <v>31</v>
      </c>
      <c r="G894" s="9" t="s">
        <v>31</v>
      </c>
      <c r="H894" s="9" t="s">
        <v>31</v>
      </c>
      <c r="I894" s="9" t="s">
        <v>31</v>
      </c>
      <c r="J894" s="9" t="s">
        <v>31</v>
      </c>
      <c r="K894" s="9" t="s">
        <v>31</v>
      </c>
      <c r="L894" s="9" t="s">
        <v>31</v>
      </c>
      <c r="M894" s="9" t="s">
        <v>31</v>
      </c>
      <c r="N894" s="9" t="s">
        <v>31</v>
      </c>
      <c r="O894" s="9" t="s">
        <v>31</v>
      </c>
      <c r="P894" s="9" t="s">
        <v>31</v>
      </c>
      <c r="Q894" s="9" t="s">
        <v>31</v>
      </c>
      <c r="R894" s="9" t="s">
        <v>31</v>
      </c>
      <c r="S894" s="9" t="s">
        <v>31</v>
      </c>
      <c r="T894" s="9" t="s">
        <v>31</v>
      </c>
      <c r="U894" s="9" t="s">
        <v>31</v>
      </c>
      <c r="V894" s="9" t="s">
        <v>31</v>
      </c>
      <c r="W894" s="9" t="s">
        <v>31</v>
      </c>
      <c r="X894" s="9" t="s">
        <v>31</v>
      </c>
      <c r="Y894" s="9" t="s">
        <v>31</v>
      </c>
      <c r="Z894" s="9" t="s">
        <v>31</v>
      </c>
      <c r="AA894" s="9" t="s">
        <v>31</v>
      </c>
      <c r="AB894" s="9" t="s">
        <v>31</v>
      </c>
      <c r="AC894" s="9" t="s">
        <v>31</v>
      </c>
    </row>
    <row r="895">
      <c r="A895" s="34">
        <v>738.0</v>
      </c>
      <c r="B895" s="35" t="s">
        <v>3188</v>
      </c>
      <c r="C895" s="35" t="s">
        <v>3189</v>
      </c>
      <c r="D895" s="35" t="s">
        <v>3190</v>
      </c>
      <c r="E895" s="35">
        <v>2008.0</v>
      </c>
      <c r="F895" s="9" t="s">
        <v>31</v>
      </c>
      <c r="G895" s="9" t="s">
        <v>31</v>
      </c>
      <c r="H895" s="9" t="s">
        <v>31</v>
      </c>
      <c r="I895" s="9" t="s">
        <v>31</v>
      </c>
      <c r="J895" s="9" t="s">
        <v>31</v>
      </c>
      <c r="K895" s="9" t="s">
        <v>31</v>
      </c>
      <c r="L895" s="9" t="s">
        <v>31</v>
      </c>
      <c r="M895" s="9" t="s">
        <v>31</v>
      </c>
      <c r="N895" s="9" t="s">
        <v>31</v>
      </c>
      <c r="O895" s="9" t="s">
        <v>31</v>
      </c>
      <c r="P895" s="9" t="s">
        <v>31</v>
      </c>
      <c r="Q895" s="9" t="s">
        <v>31</v>
      </c>
      <c r="R895" s="9" t="s">
        <v>31</v>
      </c>
      <c r="S895" s="9" t="s">
        <v>31</v>
      </c>
      <c r="T895" s="9" t="s">
        <v>31</v>
      </c>
      <c r="U895" s="9" t="s">
        <v>31</v>
      </c>
      <c r="V895" s="9" t="s">
        <v>31</v>
      </c>
      <c r="W895" s="9" t="s">
        <v>31</v>
      </c>
      <c r="X895" s="9" t="s">
        <v>31</v>
      </c>
      <c r="Y895" s="9" t="s">
        <v>31</v>
      </c>
      <c r="Z895" s="9" t="s">
        <v>31</v>
      </c>
      <c r="AA895" s="9" t="s">
        <v>31</v>
      </c>
      <c r="AB895" s="9" t="s">
        <v>31</v>
      </c>
      <c r="AC895" s="9" t="s">
        <v>31</v>
      </c>
    </row>
    <row r="896">
      <c r="A896" s="34">
        <v>740.0</v>
      </c>
      <c r="B896" s="35" t="s">
        <v>3191</v>
      </c>
      <c r="C896" s="35" t="s">
        <v>3192</v>
      </c>
      <c r="D896" s="35" t="s">
        <v>3193</v>
      </c>
      <c r="E896" s="35">
        <v>2008.0</v>
      </c>
      <c r="F896" s="9" t="s">
        <v>31</v>
      </c>
      <c r="G896" s="9" t="s">
        <v>31</v>
      </c>
      <c r="H896" s="9" t="s">
        <v>31</v>
      </c>
      <c r="I896" s="9" t="s">
        <v>31</v>
      </c>
      <c r="J896" s="9" t="s">
        <v>31</v>
      </c>
      <c r="K896" s="9" t="s">
        <v>31</v>
      </c>
      <c r="L896" s="9" t="s">
        <v>31</v>
      </c>
      <c r="M896" s="9" t="s">
        <v>31</v>
      </c>
      <c r="N896" s="9" t="s">
        <v>31</v>
      </c>
      <c r="O896" s="9" t="s">
        <v>31</v>
      </c>
      <c r="P896" s="9" t="s">
        <v>31</v>
      </c>
      <c r="Q896" s="9" t="s">
        <v>31</v>
      </c>
      <c r="R896" s="9" t="s">
        <v>31</v>
      </c>
      <c r="S896" s="9" t="s">
        <v>31</v>
      </c>
      <c r="T896" s="9" t="s">
        <v>31</v>
      </c>
      <c r="U896" s="9" t="s">
        <v>31</v>
      </c>
      <c r="V896" s="9" t="s">
        <v>31</v>
      </c>
      <c r="W896" s="9" t="s">
        <v>31</v>
      </c>
      <c r="X896" s="9" t="s">
        <v>31</v>
      </c>
      <c r="Y896" s="9" t="s">
        <v>31</v>
      </c>
      <c r="Z896" s="9" t="s">
        <v>31</v>
      </c>
      <c r="AA896" s="9" t="s">
        <v>31</v>
      </c>
      <c r="AB896" s="9" t="s">
        <v>31</v>
      </c>
      <c r="AC896" s="9" t="s">
        <v>31</v>
      </c>
    </row>
    <row r="897">
      <c r="A897" s="34">
        <v>743.0</v>
      </c>
      <c r="B897" s="35" t="s">
        <v>3194</v>
      </c>
      <c r="C897" s="35" t="s">
        <v>3195</v>
      </c>
      <c r="D897" s="35" t="s">
        <v>3196</v>
      </c>
      <c r="E897" s="35">
        <v>2008.0</v>
      </c>
      <c r="F897" s="9" t="s">
        <v>31</v>
      </c>
      <c r="G897" s="9" t="s">
        <v>31</v>
      </c>
      <c r="H897" s="9" t="s">
        <v>31</v>
      </c>
      <c r="I897" s="9" t="s">
        <v>31</v>
      </c>
      <c r="J897" s="9" t="s">
        <v>31</v>
      </c>
      <c r="K897" s="9" t="s">
        <v>31</v>
      </c>
      <c r="L897" s="9" t="s">
        <v>31</v>
      </c>
      <c r="M897" s="9" t="s">
        <v>31</v>
      </c>
      <c r="N897" s="9" t="s">
        <v>31</v>
      </c>
      <c r="O897" s="9" t="s">
        <v>31</v>
      </c>
      <c r="P897" s="9" t="s">
        <v>31</v>
      </c>
      <c r="Q897" s="9" t="s">
        <v>31</v>
      </c>
      <c r="R897" s="9" t="s">
        <v>31</v>
      </c>
      <c r="S897" s="9" t="s">
        <v>31</v>
      </c>
      <c r="T897" s="9" t="s">
        <v>31</v>
      </c>
      <c r="U897" s="9" t="s">
        <v>31</v>
      </c>
      <c r="V897" s="9" t="s">
        <v>31</v>
      </c>
      <c r="W897" s="9" t="s">
        <v>31</v>
      </c>
      <c r="X897" s="9" t="s">
        <v>31</v>
      </c>
      <c r="Y897" s="9" t="s">
        <v>31</v>
      </c>
      <c r="Z897" s="9" t="s">
        <v>31</v>
      </c>
      <c r="AA897" s="9" t="s">
        <v>31</v>
      </c>
      <c r="AB897" s="9" t="s">
        <v>31</v>
      </c>
      <c r="AC897" s="9" t="s">
        <v>31</v>
      </c>
    </row>
    <row r="898">
      <c r="A898" s="34">
        <v>748.0</v>
      </c>
      <c r="B898" s="35" t="s">
        <v>3197</v>
      </c>
      <c r="C898" s="35" t="s">
        <v>3198</v>
      </c>
      <c r="D898" s="35" t="s">
        <v>3199</v>
      </c>
      <c r="E898" s="35">
        <v>2008.0</v>
      </c>
      <c r="F898" s="9" t="s">
        <v>31</v>
      </c>
      <c r="G898" s="9" t="s">
        <v>31</v>
      </c>
      <c r="H898" s="9" t="s">
        <v>31</v>
      </c>
      <c r="I898" s="9" t="s">
        <v>31</v>
      </c>
      <c r="J898" s="9" t="s">
        <v>31</v>
      </c>
      <c r="K898" s="9" t="s">
        <v>31</v>
      </c>
      <c r="L898" s="9" t="s">
        <v>31</v>
      </c>
      <c r="M898" s="9" t="s">
        <v>31</v>
      </c>
      <c r="N898" s="9" t="s">
        <v>31</v>
      </c>
      <c r="O898" s="9" t="s">
        <v>31</v>
      </c>
      <c r="P898" s="9" t="s">
        <v>31</v>
      </c>
      <c r="Q898" s="9" t="s">
        <v>31</v>
      </c>
      <c r="R898" s="9" t="s">
        <v>31</v>
      </c>
      <c r="S898" s="9" t="s">
        <v>31</v>
      </c>
      <c r="T898" s="9" t="s">
        <v>31</v>
      </c>
      <c r="U898" s="9" t="s">
        <v>31</v>
      </c>
      <c r="V898" s="9" t="s">
        <v>31</v>
      </c>
      <c r="W898" s="9" t="s">
        <v>31</v>
      </c>
      <c r="X898" s="9" t="s">
        <v>31</v>
      </c>
      <c r="Y898" s="9" t="s">
        <v>31</v>
      </c>
      <c r="Z898" s="9" t="s">
        <v>31</v>
      </c>
      <c r="AA898" s="9" t="s">
        <v>31</v>
      </c>
      <c r="AB898" s="9" t="s">
        <v>31</v>
      </c>
      <c r="AC898" s="9" t="s">
        <v>31</v>
      </c>
    </row>
    <row r="899">
      <c r="A899" s="34">
        <v>756.0</v>
      </c>
      <c r="B899" s="35" t="s">
        <v>3200</v>
      </c>
      <c r="C899" s="35" t="s">
        <v>3201</v>
      </c>
      <c r="D899" s="35" t="s">
        <v>3202</v>
      </c>
      <c r="E899" s="35">
        <v>2008.0</v>
      </c>
      <c r="F899" s="9" t="s">
        <v>31</v>
      </c>
      <c r="G899" s="9" t="s">
        <v>31</v>
      </c>
      <c r="H899" s="9" t="s">
        <v>31</v>
      </c>
      <c r="I899" s="9" t="s">
        <v>31</v>
      </c>
      <c r="J899" s="9" t="s">
        <v>31</v>
      </c>
      <c r="K899" s="9" t="s">
        <v>31</v>
      </c>
      <c r="L899" s="9" t="s">
        <v>31</v>
      </c>
      <c r="M899" s="9" t="s">
        <v>31</v>
      </c>
      <c r="N899" s="9" t="s">
        <v>31</v>
      </c>
      <c r="O899" s="9" t="s">
        <v>31</v>
      </c>
      <c r="P899" s="9" t="s">
        <v>31</v>
      </c>
      <c r="Q899" s="9" t="s">
        <v>31</v>
      </c>
      <c r="R899" s="9" t="s">
        <v>31</v>
      </c>
      <c r="S899" s="9" t="s">
        <v>31</v>
      </c>
      <c r="T899" s="9" t="s">
        <v>31</v>
      </c>
      <c r="U899" s="9" t="s">
        <v>31</v>
      </c>
      <c r="V899" s="9" t="s">
        <v>31</v>
      </c>
      <c r="W899" s="9" t="s">
        <v>31</v>
      </c>
      <c r="X899" s="9" t="s">
        <v>31</v>
      </c>
      <c r="Y899" s="9" t="s">
        <v>31</v>
      </c>
      <c r="Z899" s="9" t="s">
        <v>31</v>
      </c>
      <c r="AA899" s="9" t="s">
        <v>31</v>
      </c>
      <c r="AB899" s="9" t="s">
        <v>31</v>
      </c>
      <c r="AC899" s="9" t="s">
        <v>31</v>
      </c>
    </row>
    <row r="900">
      <c r="A900" s="34">
        <v>761.0</v>
      </c>
      <c r="B900" s="35" t="s">
        <v>3203</v>
      </c>
      <c r="C900" s="35" t="s">
        <v>3204</v>
      </c>
      <c r="D900" s="35" t="s">
        <v>3205</v>
      </c>
      <c r="E900" s="35">
        <v>2008.0</v>
      </c>
      <c r="F900" s="9" t="s">
        <v>31</v>
      </c>
      <c r="G900" s="9" t="s">
        <v>31</v>
      </c>
      <c r="H900" s="9" t="s">
        <v>31</v>
      </c>
      <c r="I900" s="9" t="s">
        <v>31</v>
      </c>
      <c r="J900" s="9" t="s">
        <v>31</v>
      </c>
      <c r="K900" s="9" t="s">
        <v>31</v>
      </c>
      <c r="L900" s="9" t="s">
        <v>31</v>
      </c>
      <c r="M900" s="9" t="s">
        <v>31</v>
      </c>
      <c r="N900" s="9" t="s">
        <v>31</v>
      </c>
      <c r="O900" s="9" t="s">
        <v>31</v>
      </c>
      <c r="P900" s="9" t="s">
        <v>31</v>
      </c>
      <c r="Q900" s="9" t="s">
        <v>31</v>
      </c>
      <c r="R900" s="9" t="s">
        <v>31</v>
      </c>
      <c r="S900" s="9" t="s">
        <v>31</v>
      </c>
      <c r="T900" s="9" t="s">
        <v>31</v>
      </c>
      <c r="U900" s="9" t="s">
        <v>31</v>
      </c>
      <c r="V900" s="9" t="s">
        <v>31</v>
      </c>
      <c r="W900" s="9" t="s">
        <v>31</v>
      </c>
      <c r="X900" s="9" t="s">
        <v>31</v>
      </c>
      <c r="Y900" s="9" t="s">
        <v>31</v>
      </c>
      <c r="Z900" s="9" t="s">
        <v>31</v>
      </c>
      <c r="AA900" s="9" t="s">
        <v>31</v>
      </c>
      <c r="AB900" s="9" t="s">
        <v>31</v>
      </c>
      <c r="AC900" s="9" t="s">
        <v>31</v>
      </c>
    </row>
    <row r="901">
      <c r="A901" s="34">
        <v>763.0</v>
      </c>
      <c r="B901" s="35" t="s">
        <v>3206</v>
      </c>
      <c r="C901" s="35" t="s">
        <v>3207</v>
      </c>
      <c r="D901" s="35" t="s">
        <v>3208</v>
      </c>
      <c r="E901" s="35">
        <v>2008.0</v>
      </c>
      <c r="F901" s="9" t="s">
        <v>31</v>
      </c>
      <c r="G901" s="9" t="s">
        <v>31</v>
      </c>
      <c r="H901" s="9" t="s">
        <v>31</v>
      </c>
      <c r="I901" s="9" t="s">
        <v>31</v>
      </c>
      <c r="J901" s="9" t="s">
        <v>31</v>
      </c>
      <c r="K901" s="9" t="s">
        <v>31</v>
      </c>
      <c r="L901" s="9" t="s">
        <v>31</v>
      </c>
      <c r="M901" s="9" t="s">
        <v>31</v>
      </c>
      <c r="N901" s="9" t="s">
        <v>31</v>
      </c>
      <c r="O901" s="9" t="s">
        <v>31</v>
      </c>
      <c r="P901" s="9" t="s">
        <v>31</v>
      </c>
      <c r="Q901" s="9" t="s">
        <v>31</v>
      </c>
      <c r="R901" s="9" t="s">
        <v>31</v>
      </c>
      <c r="S901" s="9" t="s">
        <v>31</v>
      </c>
      <c r="T901" s="9" t="s">
        <v>31</v>
      </c>
      <c r="U901" s="9" t="s">
        <v>31</v>
      </c>
      <c r="V901" s="9" t="s">
        <v>31</v>
      </c>
      <c r="W901" s="9" t="s">
        <v>31</v>
      </c>
      <c r="X901" s="9" t="s">
        <v>31</v>
      </c>
      <c r="Y901" s="9" t="s">
        <v>31</v>
      </c>
      <c r="Z901" s="9" t="s">
        <v>31</v>
      </c>
      <c r="AA901" s="9" t="s">
        <v>31</v>
      </c>
      <c r="AB901" s="9" t="s">
        <v>31</v>
      </c>
      <c r="AC901" s="9" t="s">
        <v>31</v>
      </c>
    </row>
    <row r="902">
      <c r="A902" s="34">
        <v>771.0</v>
      </c>
      <c r="B902" s="35" t="s">
        <v>3209</v>
      </c>
      <c r="C902" s="35" t="s">
        <v>3210</v>
      </c>
      <c r="D902" s="35" t="s">
        <v>3211</v>
      </c>
      <c r="E902" s="35">
        <v>2008.0</v>
      </c>
      <c r="F902" s="9" t="s">
        <v>31</v>
      </c>
      <c r="G902" s="9" t="s">
        <v>31</v>
      </c>
      <c r="H902" s="9" t="s">
        <v>31</v>
      </c>
      <c r="I902" s="9" t="s">
        <v>31</v>
      </c>
      <c r="J902" s="9" t="s">
        <v>31</v>
      </c>
      <c r="K902" s="9" t="s">
        <v>31</v>
      </c>
      <c r="L902" s="9" t="s">
        <v>31</v>
      </c>
      <c r="M902" s="9" t="s">
        <v>31</v>
      </c>
      <c r="N902" s="9" t="s">
        <v>31</v>
      </c>
      <c r="O902" s="9" t="s">
        <v>31</v>
      </c>
      <c r="P902" s="9" t="s">
        <v>31</v>
      </c>
      <c r="Q902" s="9" t="s">
        <v>31</v>
      </c>
      <c r="R902" s="9" t="s">
        <v>31</v>
      </c>
      <c r="S902" s="9" t="s">
        <v>31</v>
      </c>
      <c r="T902" s="9" t="s">
        <v>31</v>
      </c>
      <c r="U902" s="9" t="s">
        <v>31</v>
      </c>
      <c r="V902" s="9" t="s">
        <v>31</v>
      </c>
      <c r="W902" s="9" t="s">
        <v>31</v>
      </c>
      <c r="X902" s="9" t="s">
        <v>31</v>
      </c>
      <c r="Y902" s="9" t="s">
        <v>31</v>
      </c>
      <c r="Z902" s="9" t="s">
        <v>31</v>
      </c>
      <c r="AA902" s="9" t="s">
        <v>31</v>
      </c>
      <c r="AB902" s="9" t="s">
        <v>31</v>
      </c>
      <c r="AC902" s="9" t="s">
        <v>31</v>
      </c>
    </row>
    <row r="903">
      <c r="A903" s="34">
        <v>772.0</v>
      </c>
      <c r="B903" s="35" t="s">
        <v>3212</v>
      </c>
      <c r="C903" s="35" t="s">
        <v>3213</v>
      </c>
      <c r="D903" s="35" t="s">
        <v>3214</v>
      </c>
      <c r="E903" s="35">
        <v>2008.0</v>
      </c>
      <c r="F903" s="9" t="s">
        <v>31</v>
      </c>
      <c r="G903" s="9" t="s">
        <v>31</v>
      </c>
      <c r="H903" s="9" t="s">
        <v>31</v>
      </c>
      <c r="I903" s="9" t="s">
        <v>31</v>
      </c>
      <c r="J903" s="9" t="s">
        <v>31</v>
      </c>
      <c r="K903" s="9" t="s">
        <v>31</v>
      </c>
      <c r="L903" s="9" t="s">
        <v>31</v>
      </c>
      <c r="M903" s="9" t="s">
        <v>31</v>
      </c>
      <c r="N903" s="9" t="s">
        <v>31</v>
      </c>
      <c r="O903" s="9" t="s">
        <v>31</v>
      </c>
      <c r="P903" s="9" t="s">
        <v>31</v>
      </c>
      <c r="Q903" s="9" t="s">
        <v>31</v>
      </c>
      <c r="R903" s="9" t="s">
        <v>31</v>
      </c>
      <c r="S903" s="9" t="s">
        <v>31</v>
      </c>
      <c r="T903" s="9" t="s">
        <v>31</v>
      </c>
      <c r="U903" s="9" t="s">
        <v>31</v>
      </c>
      <c r="V903" s="9" t="s">
        <v>31</v>
      </c>
      <c r="W903" s="9" t="s">
        <v>31</v>
      </c>
      <c r="X903" s="9" t="s">
        <v>31</v>
      </c>
      <c r="Y903" s="9" t="s">
        <v>31</v>
      </c>
      <c r="Z903" s="9" t="s">
        <v>31</v>
      </c>
      <c r="AA903" s="9" t="s">
        <v>31</v>
      </c>
      <c r="AB903" s="9" t="s">
        <v>31</v>
      </c>
      <c r="AC903" s="9" t="s">
        <v>31</v>
      </c>
    </row>
    <row r="904">
      <c r="A904" s="34">
        <v>782.0</v>
      </c>
      <c r="B904" s="35" t="s">
        <v>3215</v>
      </c>
      <c r="C904" s="35" t="s">
        <v>3216</v>
      </c>
      <c r="D904" s="35" t="s">
        <v>3217</v>
      </c>
      <c r="E904" s="35">
        <v>2008.0</v>
      </c>
      <c r="F904" s="9" t="s">
        <v>31</v>
      </c>
      <c r="G904" s="9" t="s">
        <v>31</v>
      </c>
      <c r="H904" s="9" t="s">
        <v>31</v>
      </c>
      <c r="I904" s="9" t="s">
        <v>31</v>
      </c>
      <c r="J904" s="9" t="s">
        <v>31</v>
      </c>
      <c r="K904" s="9" t="s">
        <v>31</v>
      </c>
      <c r="L904" s="9" t="s">
        <v>31</v>
      </c>
      <c r="M904" s="9" t="s">
        <v>31</v>
      </c>
      <c r="N904" s="9" t="s">
        <v>31</v>
      </c>
      <c r="O904" s="9" t="s">
        <v>31</v>
      </c>
      <c r="P904" s="9" t="s">
        <v>31</v>
      </c>
      <c r="Q904" s="9" t="s">
        <v>31</v>
      </c>
      <c r="R904" s="9" t="s">
        <v>31</v>
      </c>
      <c r="S904" s="9" t="s">
        <v>31</v>
      </c>
      <c r="T904" s="9" t="s">
        <v>31</v>
      </c>
      <c r="U904" s="9" t="s">
        <v>31</v>
      </c>
      <c r="V904" s="9" t="s">
        <v>31</v>
      </c>
      <c r="W904" s="9" t="s">
        <v>31</v>
      </c>
      <c r="X904" s="9" t="s">
        <v>31</v>
      </c>
      <c r="Y904" s="9" t="s">
        <v>31</v>
      </c>
      <c r="Z904" s="9" t="s">
        <v>31</v>
      </c>
      <c r="AA904" s="9" t="s">
        <v>31</v>
      </c>
      <c r="AB904" s="9" t="s">
        <v>31</v>
      </c>
      <c r="AC904" s="9" t="s">
        <v>31</v>
      </c>
    </row>
    <row r="905">
      <c r="A905" s="34">
        <v>784.0</v>
      </c>
      <c r="B905" s="35" t="s">
        <v>3218</v>
      </c>
      <c r="C905" s="35" t="s">
        <v>3219</v>
      </c>
      <c r="D905" s="35" t="s">
        <v>3220</v>
      </c>
      <c r="E905" s="35">
        <v>2008.0</v>
      </c>
      <c r="F905" s="9" t="s">
        <v>31</v>
      </c>
      <c r="G905" s="9" t="s">
        <v>31</v>
      </c>
      <c r="H905" s="9" t="s">
        <v>31</v>
      </c>
      <c r="I905" s="9" t="s">
        <v>31</v>
      </c>
      <c r="J905" s="9" t="s">
        <v>31</v>
      </c>
      <c r="K905" s="9" t="s">
        <v>31</v>
      </c>
      <c r="L905" s="9" t="s">
        <v>31</v>
      </c>
      <c r="M905" s="9" t="s">
        <v>31</v>
      </c>
      <c r="N905" s="9" t="s">
        <v>31</v>
      </c>
      <c r="O905" s="9" t="s">
        <v>31</v>
      </c>
      <c r="P905" s="9" t="s">
        <v>31</v>
      </c>
      <c r="Q905" s="9" t="s">
        <v>31</v>
      </c>
      <c r="R905" s="9" t="s">
        <v>31</v>
      </c>
      <c r="S905" s="9" t="s">
        <v>31</v>
      </c>
      <c r="T905" s="9" t="s">
        <v>31</v>
      </c>
      <c r="U905" s="9" t="s">
        <v>31</v>
      </c>
      <c r="V905" s="9" t="s">
        <v>31</v>
      </c>
      <c r="W905" s="9" t="s">
        <v>31</v>
      </c>
      <c r="X905" s="9" t="s">
        <v>31</v>
      </c>
      <c r="Y905" s="9" t="s">
        <v>31</v>
      </c>
      <c r="Z905" s="9" t="s">
        <v>31</v>
      </c>
      <c r="AA905" s="9" t="s">
        <v>31</v>
      </c>
      <c r="AB905" s="9" t="s">
        <v>31</v>
      </c>
      <c r="AC905" s="9" t="s">
        <v>31</v>
      </c>
    </row>
    <row r="906">
      <c r="A906" s="34">
        <v>785.0</v>
      </c>
      <c r="B906" s="35" t="s">
        <v>3221</v>
      </c>
      <c r="C906" s="35" t="s">
        <v>3222</v>
      </c>
      <c r="D906" s="35" t="s">
        <v>3223</v>
      </c>
      <c r="E906" s="35">
        <v>2008.0</v>
      </c>
      <c r="F906" s="9" t="s">
        <v>31</v>
      </c>
      <c r="G906" s="9" t="s">
        <v>31</v>
      </c>
      <c r="H906" s="9" t="s">
        <v>31</v>
      </c>
      <c r="I906" s="9" t="s">
        <v>31</v>
      </c>
      <c r="J906" s="9" t="s">
        <v>31</v>
      </c>
      <c r="K906" s="9" t="s">
        <v>31</v>
      </c>
      <c r="L906" s="9" t="s">
        <v>31</v>
      </c>
      <c r="M906" s="9" t="s">
        <v>31</v>
      </c>
      <c r="N906" s="9" t="s">
        <v>31</v>
      </c>
      <c r="O906" s="9" t="s">
        <v>31</v>
      </c>
      <c r="P906" s="9" t="s">
        <v>31</v>
      </c>
      <c r="Q906" s="9" t="s">
        <v>31</v>
      </c>
      <c r="R906" s="9" t="s">
        <v>31</v>
      </c>
      <c r="S906" s="9" t="s">
        <v>31</v>
      </c>
      <c r="T906" s="9" t="s">
        <v>31</v>
      </c>
      <c r="U906" s="9" t="s">
        <v>31</v>
      </c>
      <c r="V906" s="9" t="s">
        <v>31</v>
      </c>
      <c r="W906" s="9" t="s">
        <v>31</v>
      </c>
      <c r="X906" s="9" t="s">
        <v>31</v>
      </c>
      <c r="Y906" s="9" t="s">
        <v>31</v>
      </c>
      <c r="Z906" s="9" t="s">
        <v>31</v>
      </c>
      <c r="AA906" s="9" t="s">
        <v>31</v>
      </c>
      <c r="AB906" s="9" t="s">
        <v>31</v>
      </c>
      <c r="AC906" s="9" t="s">
        <v>31</v>
      </c>
    </row>
    <row r="907">
      <c r="A907" s="34">
        <v>794.0</v>
      </c>
      <c r="B907" s="35" t="s">
        <v>3224</v>
      </c>
      <c r="C907" s="35" t="s">
        <v>3225</v>
      </c>
      <c r="D907" s="35" t="s">
        <v>3226</v>
      </c>
      <c r="E907" s="35">
        <v>2008.0</v>
      </c>
      <c r="F907" s="9" t="s">
        <v>31</v>
      </c>
      <c r="G907" s="9" t="s">
        <v>31</v>
      </c>
      <c r="H907" s="9" t="s">
        <v>31</v>
      </c>
      <c r="I907" s="9" t="s">
        <v>31</v>
      </c>
      <c r="J907" s="9" t="s">
        <v>31</v>
      </c>
      <c r="K907" s="9" t="s">
        <v>31</v>
      </c>
      <c r="L907" s="9" t="s">
        <v>31</v>
      </c>
      <c r="M907" s="9" t="s">
        <v>31</v>
      </c>
      <c r="N907" s="9" t="s">
        <v>31</v>
      </c>
      <c r="O907" s="9" t="s">
        <v>31</v>
      </c>
      <c r="P907" s="9" t="s">
        <v>31</v>
      </c>
      <c r="Q907" s="9" t="s">
        <v>31</v>
      </c>
      <c r="R907" s="9" t="s">
        <v>31</v>
      </c>
      <c r="S907" s="9" t="s">
        <v>31</v>
      </c>
      <c r="T907" s="9" t="s">
        <v>31</v>
      </c>
      <c r="U907" s="9" t="s">
        <v>31</v>
      </c>
      <c r="V907" s="9" t="s">
        <v>31</v>
      </c>
      <c r="W907" s="9" t="s">
        <v>31</v>
      </c>
      <c r="X907" s="9" t="s">
        <v>31</v>
      </c>
      <c r="Y907" s="9" t="s">
        <v>31</v>
      </c>
      <c r="Z907" s="9" t="s">
        <v>31</v>
      </c>
      <c r="AA907" s="9" t="s">
        <v>31</v>
      </c>
      <c r="AB907" s="9" t="s">
        <v>31</v>
      </c>
      <c r="AC907" s="9" t="s">
        <v>31</v>
      </c>
    </row>
    <row r="908">
      <c r="A908" s="34">
        <v>796.0</v>
      </c>
      <c r="B908" s="35" t="s">
        <v>3227</v>
      </c>
      <c r="C908" s="35" t="s">
        <v>3228</v>
      </c>
      <c r="D908" s="35" t="s">
        <v>3229</v>
      </c>
      <c r="E908" s="35">
        <v>2007.0</v>
      </c>
      <c r="F908" s="9" t="s">
        <v>31</v>
      </c>
      <c r="G908" s="9" t="s">
        <v>31</v>
      </c>
      <c r="H908" s="9" t="s">
        <v>31</v>
      </c>
      <c r="I908" s="9" t="s">
        <v>31</v>
      </c>
      <c r="J908" s="9" t="s">
        <v>31</v>
      </c>
      <c r="K908" s="9" t="s">
        <v>31</v>
      </c>
      <c r="L908" s="9" t="s">
        <v>31</v>
      </c>
      <c r="M908" s="9" t="s">
        <v>31</v>
      </c>
      <c r="N908" s="9" t="s">
        <v>31</v>
      </c>
      <c r="O908" s="9" t="s">
        <v>31</v>
      </c>
      <c r="P908" s="9" t="s">
        <v>31</v>
      </c>
      <c r="Q908" s="9" t="s">
        <v>31</v>
      </c>
      <c r="R908" s="9" t="s">
        <v>31</v>
      </c>
      <c r="S908" s="9" t="s">
        <v>31</v>
      </c>
      <c r="T908" s="9" t="s">
        <v>31</v>
      </c>
      <c r="U908" s="9" t="s">
        <v>31</v>
      </c>
      <c r="V908" s="9" t="s">
        <v>31</v>
      </c>
      <c r="W908" s="9" t="s">
        <v>31</v>
      </c>
      <c r="X908" s="9" t="s">
        <v>31</v>
      </c>
      <c r="Y908" s="9" t="s">
        <v>31</v>
      </c>
      <c r="Z908" s="9" t="s">
        <v>31</v>
      </c>
      <c r="AA908" s="9" t="s">
        <v>31</v>
      </c>
      <c r="AB908" s="9" t="s">
        <v>31</v>
      </c>
      <c r="AC908" s="9" t="s">
        <v>31</v>
      </c>
    </row>
    <row r="909">
      <c r="A909" s="34">
        <v>798.0</v>
      </c>
      <c r="B909" s="35" t="s">
        <v>3230</v>
      </c>
      <c r="C909" s="35" t="s">
        <v>3231</v>
      </c>
      <c r="D909" s="35" t="s">
        <v>3232</v>
      </c>
      <c r="E909" s="35">
        <v>2007.0</v>
      </c>
      <c r="F909" s="9" t="s">
        <v>31</v>
      </c>
      <c r="G909" s="9" t="s">
        <v>31</v>
      </c>
      <c r="H909" s="9" t="s">
        <v>31</v>
      </c>
      <c r="I909" s="9" t="s">
        <v>31</v>
      </c>
      <c r="J909" s="9" t="s">
        <v>31</v>
      </c>
      <c r="K909" s="9" t="s">
        <v>31</v>
      </c>
      <c r="L909" s="9" t="s">
        <v>31</v>
      </c>
      <c r="M909" s="9" t="s">
        <v>31</v>
      </c>
      <c r="N909" s="9" t="s">
        <v>31</v>
      </c>
      <c r="O909" s="9" t="s">
        <v>31</v>
      </c>
      <c r="P909" s="9" t="s">
        <v>31</v>
      </c>
      <c r="Q909" s="9" t="s">
        <v>31</v>
      </c>
      <c r="R909" s="9" t="s">
        <v>31</v>
      </c>
      <c r="S909" s="9" t="s">
        <v>31</v>
      </c>
      <c r="T909" s="9" t="s">
        <v>31</v>
      </c>
      <c r="U909" s="9" t="s">
        <v>31</v>
      </c>
      <c r="V909" s="9" t="s">
        <v>31</v>
      </c>
      <c r="W909" s="9" t="s">
        <v>31</v>
      </c>
      <c r="X909" s="9" t="s">
        <v>31</v>
      </c>
      <c r="Y909" s="9" t="s">
        <v>31</v>
      </c>
      <c r="Z909" s="9" t="s">
        <v>31</v>
      </c>
      <c r="AA909" s="9" t="s">
        <v>31</v>
      </c>
      <c r="AB909" s="9" t="s">
        <v>31</v>
      </c>
      <c r="AC909" s="9" t="s">
        <v>31</v>
      </c>
    </row>
    <row r="910">
      <c r="A910" s="34">
        <v>806.0</v>
      </c>
      <c r="B910" s="35" t="s">
        <v>3233</v>
      </c>
      <c r="C910" s="35" t="s">
        <v>3234</v>
      </c>
      <c r="D910" s="35" t="s">
        <v>3235</v>
      </c>
      <c r="E910" s="35">
        <v>2007.0</v>
      </c>
      <c r="F910" s="9" t="s">
        <v>31</v>
      </c>
      <c r="G910" s="9" t="s">
        <v>31</v>
      </c>
      <c r="H910" s="9" t="s">
        <v>31</v>
      </c>
      <c r="I910" s="9" t="s">
        <v>31</v>
      </c>
      <c r="J910" s="9" t="s">
        <v>31</v>
      </c>
      <c r="K910" s="9" t="s">
        <v>31</v>
      </c>
      <c r="L910" s="9" t="s">
        <v>31</v>
      </c>
      <c r="M910" s="9" t="s">
        <v>31</v>
      </c>
      <c r="N910" s="9" t="s">
        <v>31</v>
      </c>
      <c r="O910" s="9" t="s">
        <v>31</v>
      </c>
      <c r="P910" s="9" t="s">
        <v>31</v>
      </c>
      <c r="Q910" s="9" t="s">
        <v>31</v>
      </c>
      <c r="R910" s="9" t="s">
        <v>31</v>
      </c>
      <c r="S910" s="9" t="s">
        <v>31</v>
      </c>
      <c r="T910" s="9" t="s">
        <v>31</v>
      </c>
      <c r="U910" s="9" t="s">
        <v>31</v>
      </c>
      <c r="V910" s="9" t="s">
        <v>31</v>
      </c>
      <c r="W910" s="9" t="s">
        <v>31</v>
      </c>
      <c r="X910" s="9" t="s">
        <v>31</v>
      </c>
      <c r="Y910" s="9" t="s">
        <v>31</v>
      </c>
      <c r="Z910" s="9" t="s">
        <v>31</v>
      </c>
      <c r="AA910" s="9" t="s">
        <v>31</v>
      </c>
      <c r="AB910" s="9" t="s">
        <v>31</v>
      </c>
      <c r="AC910" s="9" t="s">
        <v>31</v>
      </c>
    </row>
    <row r="911">
      <c r="A911" s="34">
        <v>810.0</v>
      </c>
      <c r="B911" s="35" t="s">
        <v>3236</v>
      </c>
      <c r="C911" s="35" t="s">
        <v>3237</v>
      </c>
      <c r="D911" s="35" t="s">
        <v>3238</v>
      </c>
      <c r="E911" s="35">
        <v>2007.0</v>
      </c>
      <c r="F911" s="9" t="s">
        <v>31</v>
      </c>
      <c r="G911" s="9" t="s">
        <v>31</v>
      </c>
      <c r="H911" s="9" t="s">
        <v>31</v>
      </c>
      <c r="I911" s="9" t="s">
        <v>31</v>
      </c>
      <c r="J911" s="9" t="s">
        <v>31</v>
      </c>
      <c r="K911" s="9" t="s">
        <v>31</v>
      </c>
      <c r="L911" s="9" t="s">
        <v>31</v>
      </c>
      <c r="M911" s="9" t="s">
        <v>31</v>
      </c>
      <c r="N911" s="9" t="s">
        <v>31</v>
      </c>
      <c r="O911" s="9" t="s">
        <v>31</v>
      </c>
      <c r="P911" s="9" t="s">
        <v>31</v>
      </c>
      <c r="Q911" s="9" t="s">
        <v>31</v>
      </c>
      <c r="R911" s="9" t="s">
        <v>31</v>
      </c>
      <c r="S911" s="9" t="s">
        <v>31</v>
      </c>
      <c r="T911" s="9" t="s">
        <v>31</v>
      </c>
      <c r="U911" s="9" t="s">
        <v>31</v>
      </c>
      <c r="V911" s="9" t="s">
        <v>31</v>
      </c>
      <c r="W911" s="9" t="s">
        <v>31</v>
      </c>
      <c r="X911" s="9" t="s">
        <v>31</v>
      </c>
      <c r="Y911" s="9" t="s">
        <v>31</v>
      </c>
      <c r="Z911" s="9" t="s">
        <v>31</v>
      </c>
      <c r="AA911" s="9" t="s">
        <v>31</v>
      </c>
      <c r="AB911" s="9" t="s">
        <v>31</v>
      </c>
      <c r="AC911" s="9" t="s">
        <v>31</v>
      </c>
    </row>
    <row r="912">
      <c r="A912" s="34">
        <v>828.0</v>
      </c>
      <c r="B912" s="35" t="s">
        <v>3239</v>
      </c>
      <c r="C912" s="35" t="s">
        <v>3240</v>
      </c>
      <c r="D912" s="35" t="s">
        <v>3241</v>
      </c>
      <c r="E912" s="35">
        <v>2007.0</v>
      </c>
      <c r="F912" s="9" t="s">
        <v>31</v>
      </c>
      <c r="G912" s="9" t="s">
        <v>31</v>
      </c>
      <c r="H912" s="9" t="s">
        <v>31</v>
      </c>
      <c r="I912" s="9" t="s">
        <v>31</v>
      </c>
      <c r="J912" s="9" t="s">
        <v>31</v>
      </c>
      <c r="K912" s="9" t="s">
        <v>31</v>
      </c>
      <c r="L912" s="9" t="s">
        <v>31</v>
      </c>
      <c r="M912" s="9" t="s">
        <v>31</v>
      </c>
      <c r="N912" s="9" t="s">
        <v>31</v>
      </c>
      <c r="O912" s="9" t="s">
        <v>31</v>
      </c>
      <c r="P912" s="9" t="s">
        <v>31</v>
      </c>
      <c r="Q912" s="9" t="s">
        <v>31</v>
      </c>
      <c r="R912" s="9" t="s">
        <v>31</v>
      </c>
      <c r="S912" s="9" t="s">
        <v>31</v>
      </c>
      <c r="T912" s="9" t="s">
        <v>31</v>
      </c>
      <c r="U912" s="9" t="s">
        <v>31</v>
      </c>
      <c r="V912" s="9" t="s">
        <v>31</v>
      </c>
      <c r="W912" s="9" t="s">
        <v>31</v>
      </c>
      <c r="X912" s="9" t="s">
        <v>31</v>
      </c>
      <c r="Y912" s="9" t="s">
        <v>31</v>
      </c>
      <c r="Z912" s="9" t="s">
        <v>31</v>
      </c>
      <c r="AA912" s="9" t="s">
        <v>31</v>
      </c>
      <c r="AB912" s="9" t="s">
        <v>31</v>
      </c>
      <c r="AC912" s="9" t="s">
        <v>31</v>
      </c>
    </row>
    <row r="913">
      <c r="A913" s="34">
        <v>834.0</v>
      </c>
      <c r="B913" s="35" t="s">
        <v>3242</v>
      </c>
      <c r="C913" s="35" t="s">
        <v>3243</v>
      </c>
      <c r="D913" s="35" t="s">
        <v>3244</v>
      </c>
      <c r="E913" s="35">
        <v>2007.0</v>
      </c>
      <c r="F913" s="9" t="s">
        <v>31</v>
      </c>
      <c r="G913" s="9" t="s">
        <v>31</v>
      </c>
      <c r="H913" s="9" t="s">
        <v>31</v>
      </c>
      <c r="I913" s="9" t="s">
        <v>31</v>
      </c>
      <c r="J913" s="9" t="s">
        <v>31</v>
      </c>
      <c r="K913" s="9" t="s">
        <v>31</v>
      </c>
      <c r="L913" s="9" t="s">
        <v>31</v>
      </c>
      <c r="M913" s="9" t="s">
        <v>31</v>
      </c>
      <c r="N913" s="9" t="s">
        <v>31</v>
      </c>
      <c r="O913" s="9" t="s">
        <v>31</v>
      </c>
      <c r="P913" s="9" t="s">
        <v>31</v>
      </c>
      <c r="Q913" s="9" t="s">
        <v>31</v>
      </c>
      <c r="R913" s="9" t="s">
        <v>31</v>
      </c>
      <c r="S913" s="9" t="s">
        <v>31</v>
      </c>
      <c r="T913" s="9" t="s">
        <v>31</v>
      </c>
      <c r="U913" s="9" t="s">
        <v>31</v>
      </c>
      <c r="V913" s="9" t="s">
        <v>31</v>
      </c>
      <c r="W913" s="9" t="s">
        <v>31</v>
      </c>
      <c r="X913" s="9" t="s">
        <v>31</v>
      </c>
      <c r="Y913" s="9" t="s">
        <v>31</v>
      </c>
      <c r="Z913" s="9" t="s">
        <v>31</v>
      </c>
      <c r="AA913" s="9" t="s">
        <v>31</v>
      </c>
      <c r="AB913" s="9" t="s">
        <v>31</v>
      </c>
      <c r="AC913" s="9" t="s">
        <v>31</v>
      </c>
    </row>
    <row r="914">
      <c r="A914" s="34">
        <v>838.0</v>
      </c>
      <c r="B914" s="35" t="s">
        <v>3245</v>
      </c>
      <c r="C914" s="35" t="s">
        <v>3246</v>
      </c>
      <c r="D914" s="35" t="s">
        <v>3247</v>
      </c>
      <c r="E914" s="35">
        <v>2007.0</v>
      </c>
      <c r="F914" s="9" t="s">
        <v>31</v>
      </c>
      <c r="G914" s="9" t="s">
        <v>31</v>
      </c>
      <c r="H914" s="9" t="s">
        <v>31</v>
      </c>
      <c r="I914" s="9" t="s">
        <v>31</v>
      </c>
      <c r="J914" s="9" t="s">
        <v>31</v>
      </c>
      <c r="K914" s="9" t="s">
        <v>31</v>
      </c>
      <c r="L914" s="9" t="s">
        <v>31</v>
      </c>
      <c r="M914" s="9" t="s">
        <v>31</v>
      </c>
      <c r="N914" s="9" t="s">
        <v>31</v>
      </c>
      <c r="O914" s="9" t="s">
        <v>31</v>
      </c>
      <c r="P914" s="9" t="s">
        <v>31</v>
      </c>
      <c r="Q914" s="9" t="s">
        <v>31</v>
      </c>
      <c r="R914" s="9" t="s">
        <v>31</v>
      </c>
      <c r="S914" s="9" t="s">
        <v>31</v>
      </c>
      <c r="T914" s="9" t="s">
        <v>31</v>
      </c>
      <c r="U914" s="9" t="s">
        <v>31</v>
      </c>
      <c r="V914" s="9" t="s">
        <v>31</v>
      </c>
      <c r="W914" s="9" t="s">
        <v>31</v>
      </c>
      <c r="X914" s="9" t="s">
        <v>31</v>
      </c>
      <c r="Y914" s="9" t="s">
        <v>31</v>
      </c>
      <c r="Z914" s="9" t="s">
        <v>31</v>
      </c>
      <c r="AA914" s="9" t="s">
        <v>31</v>
      </c>
      <c r="AB914" s="9" t="s">
        <v>31</v>
      </c>
      <c r="AC914" s="9" t="s">
        <v>31</v>
      </c>
    </row>
    <row r="915">
      <c r="A915" s="34">
        <v>839.0</v>
      </c>
      <c r="B915" s="35" t="s">
        <v>3248</v>
      </c>
      <c r="C915" s="35" t="s">
        <v>3249</v>
      </c>
      <c r="D915" s="35" t="s">
        <v>3250</v>
      </c>
      <c r="E915" s="35">
        <v>2007.0</v>
      </c>
      <c r="F915" s="9" t="s">
        <v>31</v>
      </c>
      <c r="G915" s="9" t="s">
        <v>31</v>
      </c>
      <c r="H915" s="9" t="s">
        <v>31</v>
      </c>
      <c r="I915" s="9" t="s">
        <v>31</v>
      </c>
      <c r="J915" s="9" t="s">
        <v>31</v>
      </c>
      <c r="K915" s="9" t="s">
        <v>31</v>
      </c>
      <c r="L915" s="9" t="s">
        <v>31</v>
      </c>
      <c r="M915" s="9" t="s">
        <v>31</v>
      </c>
      <c r="N915" s="9" t="s">
        <v>31</v>
      </c>
      <c r="O915" s="9" t="s">
        <v>31</v>
      </c>
      <c r="P915" s="9" t="s">
        <v>31</v>
      </c>
      <c r="Q915" s="9" t="s">
        <v>31</v>
      </c>
      <c r="R915" s="9" t="s">
        <v>31</v>
      </c>
      <c r="S915" s="9" t="s">
        <v>31</v>
      </c>
      <c r="T915" s="9" t="s">
        <v>31</v>
      </c>
      <c r="U915" s="9" t="s">
        <v>31</v>
      </c>
      <c r="V915" s="9" t="s">
        <v>31</v>
      </c>
      <c r="W915" s="9" t="s">
        <v>31</v>
      </c>
      <c r="X915" s="9" t="s">
        <v>31</v>
      </c>
      <c r="Y915" s="9" t="s">
        <v>31</v>
      </c>
      <c r="Z915" s="9" t="s">
        <v>31</v>
      </c>
      <c r="AA915" s="9" t="s">
        <v>31</v>
      </c>
      <c r="AB915" s="9" t="s">
        <v>31</v>
      </c>
      <c r="AC915" s="9" t="s">
        <v>31</v>
      </c>
    </row>
    <row r="916">
      <c r="A916" s="34">
        <v>849.0</v>
      </c>
      <c r="B916" s="35" t="s">
        <v>3245</v>
      </c>
      <c r="C916" s="35" t="s">
        <v>3251</v>
      </c>
      <c r="D916" s="35" t="s">
        <v>3252</v>
      </c>
      <c r="E916" s="35">
        <v>2006.0</v>
      </c>
      <c r="F916" s="9" t="s">
        <v>31</v>
      </c>
      <c r="G916" s="9" t="s">
        <v>31</v>
      </c>
      <c r="H916" s="9" t="s">
        <v>31</v>
      </c>
      <c r="I916" s="9" t="s">
        <v>31</v>
      </c>
      <c r="J916" s="9" t="s">
        <v>31</v>
      </c>
      <c r="K916" s="9" t="s">
        <v>31</v>
      </c>
      <c r="L916" s="9" t="s">
        <v>31</v>
      </c>
      <c r="M916" s="9" t="s">
        <v>31</v>
      </c>
      <c r="N916" s="9" t="s">
        <v>31</v>
      </c>
      <c r="O916" s="9" t="s">
        <v>31</v>
      </c>
      <c r="P916" s="9" t="s">
        <v>31</v>
      </c>
      <c r="Q916" s="9" t="s">
        <v>31</v>
      </c>
      <c r="R916" s="9" t="s">
        <v>31</v>
      </c>
      <c r="S916" s="9" t="s">
        <v>31</v>
      </c>
      <c r="T916" s="9" t="s">
        <v>31</v>
      </c>
      <c r="U916" s="9" t="s">
        <v>31</v>
      </c>
      <c r="V916" s="9" t="s">
        <v>31</v>
      </c>
      <c r="W916" s="9" t="s">
        <v>31</v>
      </c>
      <c r="X916" s="9" t="s">
        <v>31</v>
      </c>
      <c r="Y916" s="9" t="s">
        <v>31</v>
      </c>
      <c r="Z916" s="9" t="s">
        <v>31</v>
      </c>
      <c r="AA916" s="9" t="s">
        <v>31</v>
      </c>
      <c r="AB916" s="9" t="s">
        <v>31</v>
      </c>
      <c r="AC916" s="9" t="s">
        <v>31</v>
      </c>
    </row>
    <row r="917">
      <c r="A917" s="34">
        <v>850.0</v>
      </c>
      <c r="B917" s="35" t="s">
        <v>3253</v>
      </c>
      <c r="C917" s="35" t="s">
        <v>3254</v>
      </c>
      <c r="D917" s="35" t="s">
        <v>3255</v>
      </c>
      <c r="E917" s="35">
        <v>2006.0</v>
      </c>
      <c r="F917" s="9" t="s">
        <v>31</v>
      </c>
      <c r="G917" s="9" t="s">
        <v>31</v>
      </c>
      <c r="H917" s="9" t="s">
        <v>31</v>
      </c>
      <c r="I917" s="9" t="s">
        <v>31</v>
      </c>
      <c r="J917" s="9" t="s">
        <v>31</v>
      </c>
      <c r="K917" s="9" t="s">
        <v>31</v>
      </c>
      <c r="L917" s="9" t="s">
        <v>31</v>
      </c>
      <c r="M917" s="9" t="s">
        <v>31</v>
      </c>
      <c r="N917" s="9" t="s">
        <v>31</v>
      </c>
      <c r="O917" s="9" t="s">
        <v>31</v>
      </c>
      <c r="P917" s="9" t="s">
        <v>31</v>
      </c>
      <c r="Q917" s="9" t="s">
        <v>31</v>
      </c>
      <c r="R917" s="9" t="s">
        <v>31</v>
      </c>
      <c r="S917" s="9" t="s">
        <v>31</v>
      </c>
      <c r="T917" s="9" t="s">
        <v>31</v>
      </c>
      <c r="U917" s="9" t="s">
        <v>31</v>
      </c>
      <c r="V917" s="9" t="s">
        <v>31</v>
      </c>
      <c r="W917" s="9" t="s">
        <v>31</v>
      </c>
      <c r="X917" s="9" t="s">
        <v>31</v>
      </c>
      <c r="Y917" s="9" t="s">
        <v>31</v>
      </c>
      <c r="Z917" s="9" t="s">
        <v>31</v>
      </c>
      <c r="AA917" s="9" t="s">
        <v>31</v>
      </c>
      <c r="AB917" s="9" t="s">
        <v>31</v>
      </c>
      <c r="AC917" s="9" t="s">
        <v>31</v>
      </c>
    </row>
    <row r="918">
      <c r="A918" s="34">
        <v>851.0</v>
      </c>
      <c r="B918" s="35" t="s">
        <v>3256</v>
      </c>
      <c r="C918" s="35" t="s">
        <v>3257</v>
      </c>
      <c r="D918" s="35" t="s">
        <v>3258</v>
      </c>
      <c r="E918" s="35">
        <v>2006.0</v>
      </c>
      <c r="F918" s="9" t="s">
        <v>31</v>
      </c>
      <c r="G918" s="9" t="s">
        <v>31</v>
      </c>
      <c r="H918" s="9" t="s">
        <v>31</v>
      </c>
      <c r="I918" s="9" t="s">
        <v>31</v>
      </c>
      <c r="J918" s="9" t="s">
        <v>31</v>
      </c>
      <c r="K918" s="9" t="s">
        <v>31</v>
      </c>
      <c r="L918" s="9" t="s">
        <v>31</v>
      </c>
      <c r="M918" s="9" t="s">
        <v>31</v>
      </c>
      <c r="N918" s="9" t="s">
        <v>31</v>
      </c>
      <c r="O918" s="9" t="s">
        <v>31</v>
      </c>
      <c r="P918" s="9" t="s">
        <v>31</v>
      </c>
      <c r="Q918" s="9" t="s">
        <v>31</v>
      </c>
      <c r="R918" s="9" t="s">
        <v>31</v>
      </c>
      <c r="S918" s="9" t="s">
        <v>31</v>
      </c>
      <c r="T918" s="9" t="s">
        <v>31</v>
      </c>
      <c r="U918" s="9" t="s">
        <v>31</v>
      </c>
      <c r="V918" s="9" t="s">
        <v>31</v>
      </c>
      <c r="W918" s="9" t="s">
        <v>31</v>
      </c>
      <c r="X918" s="9" t="s">
        <v>31</v>
      </c>
      <c r="Y918" s="9" t="s">
        <v>31</v>
      </c>
      <c r="Z918" s="9" t="s">
        <v>31</v>
      </c>
      <c r="AA918" s="9" t="s">
        <v>31</v>
      </c>
      <c r="AB918" s="9" t="s">
        <v>31</v>
      </c>
      <c r="AC918" s="9" t="s">
        <v>31</v>
      </c>
    </row>
    <row r="919">
      <c r="A919" s="34">
        <v>854.0</v>
      </c>
      <c r="B919" s="35" t="s">
        <v>3259</v>
      </c>
      <c r="C919" s="35" t="s">
        <v>3260</v>
      </c>
      <c r="D919" s="35" t="s">
        <v>3261</v>
      </c>
      <c r="E919" s="35">
        <v>2006.0</v>
      </c>
      <c r="F919" s="9" t="s">
        <v>31</v>
      </c>
      <c r="G919" s="9" t="s">
        <v>31</v>
      </c>
      <c r="H919" s="9" t="s">
        <v>31</v>
      </c>
      <c r="I919" s="9" t="s">
        <v>31</v>
      </c>
      <c r="J919" s="9" t="s">
        <v>31</v>
      </c>
      <c r="K919" s="9" t="s">
        <v>31</v>
      </c>
      <c r="L919" s="9" t="s">
        <v>31</v>
      </c>
      <c r="M919" s="9" t="s">
        <v>31</v>
      </c>
      <c r="N919" s="9" t="s">
        <v>31</v>
      </c>
      <c r="O919" s="9" t="s">
        <v>31</v>
      </c>
      <c r="P919" s="9" t="s">
        <v>31</v>
      </c>
      <c r="Q919" s="9" t="s">
        <v>31</v>
      </c>
      <c r="R919" s="9" t="s">
        <v>31</v>
      </c>
      <c r="S919" s="9" t="s">
        <v>31</v>
      </c>
      <c r="T919" s="9" t="s">
        <v>31</v>
      </c>
      <c r="U919" s="9" t="s">
        <v>31</v>
      </c>
      <c r="V919" s="9" t="s">
        <v>31</v>
      </c>
      <c r="W919" s="9" t="s">
        <v>31</v>
      </c>
      <c r="X919" s="9" t="s">
        <v>31</v>
      </c>
      <c r="Y919" s="9" t="s">
        <v>31</v>
      </c>
      <c r="Z919" s="9" t="s">
        <v>31</v>
      </c>
      <c r="AA919" s="9" t="s">
        <v>31</v>
      </c>
      <c r="AB919" s="9" t="s">
        <v>31</v>
      </c>
      <c r="AC919" s="9" t="s">
        <v>31</v>
      </c>
    </row>
    <row r="920">
      <c r="A920" s="34">
        <v>858.0</v>
      </c>
      <c r="B920" s="35" t="s">
        <v>3262</v>
      </c>
      <c r="C920" s="35" t="s">
        <v>3263</v>
      </c>
      <c r="D920" s="35" t="s">
        <v>3264</v>
      </c>
      <c r="E920" s="35">
        <v>2006.0</v>
      </c>
      <c r="F920" s="9" t="s">
        <v>31</v>
      </c>
      <c r="G920" s="9" t="s">
        <v>31</v>
      </c>
      <c r="H920" s="9" t="s">
        <v>31</v>
      </c>
      <c r="I920" s="9" t="s">
        <v>31</v>
      </c>
      <c r="J920" s="9" t="s">
        <v>31</v>
      </c>
      <c r="K920" s="9" t="s">
        <v>31</v>
      </c>
      <c r="L920" s="9" t="s">
        <v>31</v>
      </c>
      <c r="M920" s="9" t="s">
        <v>31</v>
      </c>
      <c r="N920" s="9" t="s">
        <v>31</v>
      </c>
      <c r="O920" s="9" t="s">
        <v>31</v>
      </c>
      <c r="P920" s="9" t="s">
        <v>31</v>
      </c>
      <c r="Q920" s="9" t="s">
        <v>31</v>
      </c>
      <c r="R920" s="9" t="s">
        <v>31</v>
      </c>
      <c r="S920" s="9" t="s">
        <v>31</v>
      </c>
      <c r="T920" s="9" t="s">
        <v>31</v>
      </c>
      <c r="U920" s="9" t="s">
        <v>31</v>
      </c>
      <c r="V920" s="9" t="s">
        <v>31</v>
      </c>
      <c r="W920" s="9" t="s">
        <v>31</v>
      </c>
      <c r="X920" s="9" t="s">
        <v>31</v>
      </c>
      <c r="Y920" s="9" t="s">
        <v>31</v>
      </c>
      <c r="Z920" s="9" t="s">
        <v>31</v>
      </c>
      <c r="AA920" s="9" t="s">
        <v>31</v>
      </c>
      <c r="AB920" s="9" t="s">
        <v>31</v>
      </c>
      <c r="AC920" s="9" t="s">
        <v>31</v>
      </c>
    </row>
    <row r="921">
      <c r="A921" s="34">
        <v>869.0</v>
      </c>
      <c r="B921" s="35" t="s">
        <v>3265</v>
      </c>
      <c r="C921" s="35" t="s">
        <v>3266</v>
      </c>
      <c r="D921" s="35" t="s">
        <v>3267</v>
      </c>
      <c r="E921" s="35">
        <v>2006.0</v>
      </c>
      <c r="F921" s="9" t="s">
        <v>31</v>
      </c>
      <c r="G921" s="9" t="s">
        <v>31</v>
      </c>
      <c r="H921" s="9" t="s">
        <v>31</v>
      </c>
      <c r="I921" s="9" t="s">
        <v>31</v>
      </c>
      <c r="J921" s="9" t="s">
        <v>31</v>
      </c>
      <c r="K921" s="9" t="s">
        <v>31</v>
      </c>
      <c r="L921" s="9" t="s">
        <v>31</v>
      </c>
      <c r="M921" s="9" t="s">
        <v>31</v>
      </c>
      <c r="N921" s="9" t="s">
        <v>31</v>
      </c>
      <c r="O921" s="9" t="s">
        <v>31</v>
      </c>
      <c r="P921" s="9" t="s">
        <v>31</v>
      </c>
      <c r="Q921" s="9" t="s">
        <v>31</v>
      </c>
      <c r="R921" s="9" t="s">
        <v>31</v>
      </c>
      <c r="S921" s="9" t="s">
        <v>31</v>
      </c>
      <c r="T921" s="9" t="s">
        <v>31</v>
      </c>
      <c r="U921" s="9" t="s">
        <v>31</v>
      </c>
      <c r="V921" s="9" t="s">
        <v>31</v>
      </c>
      <c r="W921" s="9" t="s">
        <v>31</v>
      </c>
      <c r="X921" s="9" t="s">
        <v>31</v>
      </c>
      <c r="Y921" s="9" t="s">
        <v>31</v>
      </c>
      <c r="Z921" s="9" t="s">
        <v>31</v>
      </c>
      <c r="AA921" s="9" t="s">
        <v>31</v>
      </c>
      <c r="AB921" s="9" t="s">
        <v>31</v>
      </c>
      <c r="AC921" s="9" t="s">
        <v>31</v>
      </c>
    </row>
    <row r="922">
      <c r="A922" s="34">
        <v>871.0</v>
      </c>
      <c r="B922" s="35" t="s">
        <v>3268</v>
      </c>
      <c r="C922" s="35" t="s">
        <v>3269</v>
      </c>
      <c r="D922" s="35" t="s">
        <v>3270</v>
      </c>
      <c r="E922" s="35">
        <v>2006.0</v>
      </c>
      <c r="F922" s="9" t="s">
        <v>31</v>
      </c>
      <c r="G922" s="9" t="s">
        <v>31</v>
      </c>
      <c r="H922" s="9" t="s">
        <v>31</v>
      </c>
      <c r="I922" s="9" t="s">
        <v>31</v>
      </c>
      <c r="J922" s="9" t="s">
        <v>31</v>
      </c>
      <c r="K922" s="9" t="s">
        <v>31</v>
      </c>
      <c r="L922" s="9" t="s">
        <v>31</v>
      </c>
      <c r="M922" s="9" t="s">
        <v>31</v>
      </c>
      <c r="N922" s="9" t="s">
        <v>31</v>
      </c>
      <c r="O922" s="9" t="s">
        <v>31</v>
      </c>
      <c r="P922" s="9" t="s">
        <v>31</v>
      </c>
      <c r="Q922" s="9" t="s">
        <v>31</v>
      </c>
      <c r="R922" s="9" t="s">
        <v>31</v>
      </c>
      <c r="S922" s="9" t="s">
        <v>31</v>
      </c>
      <c r="T922" s="9" t="s">
        <v>31</v>
      </c>
      <c r="U922" s="9" t="s">
        <v>31</v>
      </c>
      <c r="V922" s="9" t="s">
        <v>31</v>
      </c>
      <c r="W922" s="9" t="s">
        <v>31</v>
      </c>
      <c r="X922" s="9" t="s">
        <v>31</v>
      </c>
      <c r="Y922" s="9" t="s">
        <v>31</v>
      </c>
      <c r="Z922" s="9" t="s">
        <v>31</v>
      </c>
      <c r="AA922" s="9" t="s">
        <v>31</v>
      </c>
      <c r="AB922" s="9" t="s">
        <v>31</v>
      </c>
      <c r="AC922" s="9" t="s">
        <v>31</v>
      </c>
    </row>
    <row r="923">
      <c r="A923" s="34">
        <v>872.0</v>
      </c>
      <c r="B923" s="35" t="s">
        <v>3271</v>
      </c>
      <c r="C923" s="35" t="s">
        <v>3272</v>
      </c>
      <c r="D923" s="35" t="s">
        <v>3273</v>
      </c>
      <c r="E923" s="35">
        <v>2006.0</v>
      </c>
      <c r="F923" s="9" t="s">
        <v>31</v>
      </c>
      <c r="G923" s="9" t="s">
        <v>31</v>
      </c>
      <c r="H923" s="9" t="s">
        <v>31</v>
      </c>
      <c r="I923" s="9" t="s">
        <v>31</v>
      </c>
      <c r="J923" s="9" t="s">
        <v>31</v>
      </c>
      <c r="K923" s="9" t="s">
        <v>31</v>
      </c>
      <c r="L923" s="9" t="s">
        <v>31</v>
      </c>
      <c r="M923" s="9" t="s">
        <v>31</v>
      </c>
      <c r="N923" s="9" t="s">
        <v>31</v>
      </c>
      <c r="O923" s="9" t="s">
        <v>31</v>
      </c>
      <c r="P923" s="9" t="s">
        <v>31</v>
      </c>
      <c r="Q923" s="9" t="s">
        <v>31</v>
      </c>
      <c r="R923" s="9" t="s">
        <v>31</v>
      </c>
      <c r="S923" s="9" t="s">
        <v>31</v>
      </c>
      <c r="T923" s="9" t="s">
        <v>31</v>
      </c>
      <c r="U923" s="9" t="s">
        <v>31</v>
      </c>
      <c r="V923" s="9" t="s">
        <v>31</v>
      </c>
      <c r="W923" s="9" t="s">
        <v>31</v>
      </c>
      <c r="X923" s="9" t="s">
        <v>31</v>
      </c>
      <c r="Y923" s="9" t="s">
        <v>31</v>
      </c>
      <c r="Z923" s="9" t="s">
        <v>31</v>
      </c>
      <c r="AA923" s="9" t="s">
        <v>31</v>
      </c>
      <c r="AB923" s="9" t="s">
        <v>31</v>
      </c>
      <c r="AC923" s="9" t="s">
        <v>31</v>
      </c>
    </row>
    <row r="924">
      <c r="A924" s="34">
        <v>874.0</v>
      </c>
      <c r="B924" s="35" t="s">
        <v>3274</v>
      </c>
      <c r="C924" s="35" t="s">
        <v>3275</v>
      </c>
      <c r="D924" s="35" t="s">
        <v>3276</v>
      </c>
      <c r="E924" s="35">
        <v>2006.0</v>
      </c>
      <c r="F924" s="9" t="s">
        <v>31</v>
      </c>
      <c r="G924" s="9" t="s">
        <v>31</v>
      </c>
      <c r="H924" s="9" t="s">
        <v>31</v>
      </c>
      <c r="I924" s="9" t="s">
        <v>31</v>
      </c>
      <c r="J924" s="9" t="s">
        <v>31</v>
      </c>
      <c r="K924" s="9" t="s">
        <v>31</v>
      </c>
      <c r="L924" s="9" t="s">
        <v>31</v>
      </c>
      <c r="M924" s="9" t="s">
        <v>31</v>
      </c>
      <c r="N924" s="9" t="s">
        <v>31</v>
      </c>
      <c r="O924" s="9" t="s">
        <v>31</v>
      </c>
      <c r="P924" s="9" t="s">
        <v>31</v>
      </c>
      <c r="Q924" s="9" t="s">
        <v>31</v>
      </c>
      <c r="R924" s="9" t="s">
        <v>31</v>
      </c>
      <c r="S924" s="9" t="s">
        <v>31</v>
      </c>
      <c r="T924" s="9" t="s">
        <v>31</v>
      </c>
      <c r="U924" s="9" t="s">
        <v>31</v>
      </c>
      <c r="V924" s="9" t="s">
        <v>31</v>
      </c>
      <c r="W924" s="9" t="s">
        <v>31</v>
      </c>
      <c r="X924" s="9" t="s">
        <v>31</v>
      </c>
      <c r="Y924" s="9" t="s">
        <v>31</v>
      </c>
      <c r="Z924" s="9" t="s">
        <v>31</v>
      </c>
      <c r="AA924" s="9" t="s">
        <v>31</v>
      </c>
      <c r="AB924" s="9" t="s">
        <v>31</v>
      </c>
      <c r="AC924" s="9" t="s">
        <v>31</v>
      </c>
    </row>
    <row r="925">
      <c r="A925" s="34">
        <v>875.0</v>
      </c>
      <c r="B925" s="35" t="s">
        <v>3277</v>
      </c>
      <c r="C925" s="35" t="s">
        <v>3278</v>
      </c>
      <c r="D925" s="35" t="s">
        <v>3279</v>
      </c>
      <c r="E925" s="35">
        <v>2006.0</v>
      </c>
      <c r="F925" s="9" t="s">
        <v>31</v>
      </c>
      <c r="G925" s="9" t="s">
        <v>31</v>
      </c>
      <c r="H925" s="9" t="s">
        <v>31</v>
      </c>
      <c r="I925" s="9" t="s">
        <v>31</v>
      </c>
      <c r="J925" s="9" t="s">
        <v>31</v>
      </c>
      <c r="K925" s="9" t="s">
        <v>31</v>
      </c>
      <c r="L925" s="9" t="s">
        <v>31</v>
      </c>
      <c r="M925" s="9" t="s">
        <v>31</v>
      </c>
      <c r="N925" s="9" t="s">
        <v>31</v>
      </c>
      <c r="O925" s="9" t="s">
        <v>31</v>
      </c>
      <c r="P925" s="9" t="s">
        <v>31</v>
      </c>
      <c r="Q925" s="9" t="s">
        <v>31</v>
      </c>
      <c r="R925" s="9" t="s">
        <v>31</v>
      </c>
      <c r="S925" s="9" t="s">
        <v>31</v>
      </c>
      <c r="T925" s="9" t="s">
        <v>31</v>
      </c>
      <c r="U925" s="9" t="s">
        <v>31</v>
      </c>
      <c r="V925" s="9" t="s">
        <v>31</v>
      </c>
      <c r="W925" s="9" t="s">
        <v>31</v>
      </c>
      <c r="X925" s="9" t="s">
        <v>31</v>
      </c>
      <c r="Y925" s="9" t="s">
        <v>31</v>
      </c>
      <c r="Z925" s="9" t="s">
        <v>31</v>
      </c>
      <c r="AA925" s="9" t="s">
        <v>31</v>
      </c>
      <c r="AB925" s="9" t="s">
        <v>31</v>
      </c>
      <c r="AC925" s="9" t="s">
        <v>31</v>
      </c>
    </row>
    <row r="926">
      <c r="A926" s="34">
        <v>880.0</v>
      </c>
      <c r="B926" s="35" t="s">
        <v>3280</v>
      </c>
      <c r="C926" s="35" t="s">
        <v>3281</v>
      </c>
      <c r="D926" s="35" t="s">
        <v>3282</v>
      </c>
      <c r="E926" s="35">
        <v>2006.0</v>
      </c>
      <c r="F926" s="9" t="s">
        <v>31</v>
      </c>
      <c r="G926" s="9" t="s">
        <v>31</v>
      </c>
      <c r="H926" s="9" t="s">
        <v>31</v>
      </c>
      <c r="I926" s="9" t="s">
        <v>31</v>
      </c>
      <c r="J926" s="9" t="s">
        <v>31</v>
      </c>
      <c r="K926" s="9" t="s">
        <v>31</v>
      </c>
      <c r="L926" s="9" t="s">
        <v>31</v>
      </c>
      <c r="M926" s="9" t="s">
        <v>31</v>
      </c>
      <c r="N926" s="9" t="s">
        <v>31</v>
      </c>
      <c r="O926" s="9" t="s">
        <v>31</v>
      </c>
      <c r="P926" s="9" t="s">
        <v>31</v>
      </c>
      <c r="Q926" s="9" t="s">
        <v>31</v>
      </c>
      <c r="R926" s="9" t="s">
        <v>31</v>
      </c>
      <c r="S926" s="9" t="s">
        <v>31</v>
      </c>
      <c r="T926" s="9" t="s">
        <v>31</v>
      </c>
      <c r="U926" s="9" t="s">
        <v>31</v>
      </c>
      <c r="V926" s="9" t="s">
        <v>31</v>
      </c>
      <c r="W926" s="9" t="s">
        <v>31</v>
      </c>
      <c r="X926" s="9" t="s">
        <v>31</v>
      </c>
      <c r="Y926" s="9" t="s">
        <v>31</v>
      </c>
      <c r="Z926" s="9" t="s">
        <v>31</v>
      </c>
      <c r="AA926" s="9" t="s">
        <v>31</v>
      </c>
      <c r="AB926" s="9" t="s">
        <v>31</v>
      </c>
      <c r="AC926" s="9" t="s">
        <v>31</v>
      </c>
    </row>
    <row r="927">
      <c r="A927" s="34">
        <v>882.0</v>
      </c>
      <c r="B927" s="35" t="s">
        <v>3283</v>
      </c>
      <c r="C927" s="35" t="s">
        <v>3284</v>
      </c>
      <c r="D927" s="35" t="s">
        <v>3285</v>
      </c>
      <c r="E927" s="35">
        <v>2006.0</v>
      </c>
      <c r="F927" s="9" t="s">
        <v>31</v>
      </c>
      <c r="G927" s="9" t="s">
        <v>31</v>
      </c>
      <c r="H927" s="9" t="s">
        <v>31</v>
      </c>
      <c r="I927" s="9" t="s">
        <v>31</v>
      </c>
      <c r="J927" s="9" t="s">
        <v>31</v>
      </c>
      <c r="K927" s="9" t="s">
        <v>31</v>
      </c>
      <c r="L927" s="9" t="s">
        <v>31</v>
      </c>
      <c r="M927" s="9" t="s">
        <v>31</v>
      </c>
      <c r="N927" s="9" t="s">
        <v>31</v>
      </c>
      <c r="O927" s="9" t="s">
        <v>31</v>
      </c>
      <c r="P927" s="9" t="s">
        <v>31</v>
      </c>
      <c r="Q927" s="9" t="s">
        <v>31</v>
      </c>
      <c r="R927" s="9" t="s">
        <v>31</v>
      </c>
      <c r="S927" s="9" t="s">
        <v>31</v>
      </c>
      <c r="T927" s="9" t="s">
        <v>31</v>
      </c>
      <c r="U927" s="9" t="s">
        <v>31</v>
      </c>
      <c r="V927" s="9" t="s">
        <v>31</v>
      </c>
      <c r="W927" s="9" t="s">
        <v>31</v>
      </c>
      <c r="X927" s="9" t="s">
        <v>31</v>
      </c>
      <c r="Y927" s="9" t="s">
        <v>31</v>
      </c>
      <c r="Z927" s="9" t="s">
        <v>31</v>
      </c>
      <c r="AA927" s="9" t="s">
        <v>31</v>
      </c>
      <c r="AB927" s="9" t="s">
        <v>31</v>
      </c>
      <c r="AC927" s="9" t="s">
        <v>31</v>
      </c>
    </row>
    <row r="928">
      <c r="A928" s="34">
        <v>884.0</v>
      </c>
      <c r="B928" s="35" t="s">
        <v>3286</v>
      </c>
      <c r="C928" s="35" t="s">
        <v>3287</v>
      </c>
      <c r="D928" s="35" t="s">
        <v>3288</v>
      </c>
      <c r="E928" s="35">
        <v>2006.0</v>
      </c>
      <c r="F928" s="9" t="s">
        <v>31</v>
      </c>
      <c r="G928" s="9" t="s">
        <v>31</v>
      </c>
      <c r="H928" s="9" t="s">
        <v>31</v>
      </c>
      <c r="I928" s="9" t="s">
        <v>31</v>
      </c>
      <c r="J928" s="9" t="s">
        <v>31</v>
      </c>
      <c r="K928" s="9" t="s">
        <v>31</v>
      </c>
      <c r="L928" s="9" t="s">
        <v>31</v>
      </c>
      <c r="M928" s="9" t="s">
        <v>31</v>
      </c>
      <c r="N928" s="9" t="s">
        <v>31</v>
      </c>
      <c r="O928" s="9" t="s">
        <v>31</v>
      </c>
      <c r="P928" s="9" t="s">
        <v>31</v>
      </c>
      <c r="Q928" s="9" t="s">
        <v>31</v>
      </c>
      <c r="R928" s="9" t="s">
        <v>31</v>
      </c>
      <c r="S928" s="9" t="s">
        <v>31</v>
      </c>
      <c r="T928" s="9" t="s">
        <v>31</v>
      </c>
      <c r="U928" s="9" t="s">
        <v>31</v>
      </c>
      <c r="V928" s="9" t="s">
        <v>31</v>
      </c>
      <c r="W928" s="9" t="s">
        <v>31</v>
      </c>
      <c r="X928" s="9" t="s">
        <v>31</v>
      </c>
      <c r="Y928" s="9" t="s">
        <v>31</v>
      </c>
      <c r="Z928" s="9" t="s">
        <v>31</v>
      </c>
      <c r="AA928" s="9" t="s">
        <v>31</v>
      </c>
      <c r="AB928" s="9" t="s">
        <v>31</v>
      </c>
      <c r="AC928" s="9" t="s">
        <v>31</v>
      </c>
    </row>
    <row r="929">
      <c r="A929" s="34">
        <v>886.0</v>
      </c>
      <c r="B929" s="35" t="s">
        <v>3289</v>
      </c>
      <c r="C929" s="35" t="s">
        <v>3290</v>
      </c>
      <c r="D929" s="35" t="s">
        <v>3291</v>
      </c>
      <c r="E929" s="35">
        <v>2006.0</v>
      </c>
      <c r="F929" s="9" t="s">
        <v>31</v>
      </c>
      <c r="G929" s="9" t="s">
        <v>31</v>
      </c>
      <c r="H929" s="9" t="s">
        <v>31</v>
      </c>
      <c r="I929" s="9" t="s">
        <v>31</v>
      </c>
      <c r="J929" s="9" t="s">
        <v>31</v>
      </c>
      <c r="K929" s="9" t="s">
        <v>31</v>
      </c>
      <c r="L929" s="9" t="s">
        <v>31</v>
      </c>
      <c r="M929" s="9" t="s">
        <v>31</v>
      </c>
      <c r="N929" s="9" t="s">
        <v>31</v>
      </c>
      <c r="O929" s="9" t="s">
        <v>31</v>
      </c>
      <c r="P929" s="9" t="s">
        <v>31</v>
      </c>
      <c r="Q929" s="9" t="s">
        <v>31</v>
      </c>
      <c r="R929" s="9" t="s">
        <v>31</v>
      </c>
      <c r="S929" s="9" t="s">
        <v>31</v>
      </c>
      <c r="T929" s="9" t="s">
        <v>31</v>
      </c>
      <c r="U929" s="9" t="s">
        <v>31</v>
      </c>
      <c r="V929" s="9" t="s">
        <v>31</v>
      </c>
      <c r="W929" s="9" t="s">
        <v>31</v>
      </c>
      <c r="X929" s="9" t="s">
        <v>31</v>
      </c>
      <c r="Y929" s="9" t="s">
        <v>31</v>
      </c>
      <c r="Z929" s="9" t="s">
        <v>31</v>
      </c>
      <c r="AA929" s="9" t="s">
        <v>31</v>
      </c>
      <c r="AB929" s="9" t="s">
        <v>31</v>
      </c>
      <c r="AC929" s="9" t="s">
        <v>31</v>
      </c>
    </row>
    <row r="930">
      <c r="A930" s="34">
        <v>894.0</v>
      </c>
      <c r="B930" s="35" t="s">
        <v>3292</v>
      </c>
      <c r="C930" s="35" t="s">
        <v>3293</v>
      </c>
      <c r="D930" s="35" t="s">
        <v>3294</v>
      </c>
      <c r="E930" s="35">
        <v>2006.0</v>
      </c>
      <c r="F930" s="9" t="s">
        <v>31</v>
      </c>
      <c r="G930" s="9" t="s">
        <v>31</v>
      </c>
      <c r="H930" s="9" t="s">
        <v>31</v>
      </c>
      <c r="I930" s="9" t="s">
        <v>31</v>
      </c>
      <c r="J930" s="9" t="s">
        <v>31</v>
      </c>
      <c r="K930" s="9" t="s">
        <v>31</v>
      </c>
      <c r="L930" s="9" t="s">
        <v>31</v>
      </c>
      <c r="M930" s="9" t="s">
        <v>31</v>
      </c>
      <c r="N930" s="9" t="s">
        <v>31</v>
      </c>
      <c r="O930" s="9" t="s">
        <v>31</v>
      </c>
      <c r="P930" s="9" t="s">
        <v>31</v>
      </c>
      <c r="Q930" s="9" t="s">
        <v>31</v>
      </c>
      <c r="R930" s="9" t="s">
        <v>31</v>
      </c>
      <c r="S930" s="9" t="s">
        <v>31</v>
      </c>
      <c r="T930" s="9" t="s">
        <v>31</v>
      </c>
      <c r="U930" s="9" t="s">
        <v>31</v>
      </c>
      <c r="V930" s="9" t="s">
        <v>31</v>
      </c>
      <c r="W930" s="9" t="s">
        <v>31</v>
      </c>
      <c r="X930" s="9" t="s">
        <v>31</v>
      </c>
      <c r="Y930" s="9" t="s">
        <v>31</v>
      </c>
      <c r="Z930" s="9" t="s">
        <v>31</v>
      </c>
      <c r="AA930" s="9" t="s">
        <v>31</v>
      </c>
      <c r="AB930" s="9" t="s">
        <v>31</v>
      </c>
      <c r="AC930" s="9" t="s">
        <v>31</v>
      </c>
    </row>
    <row r="931">
      <c r="A931" s="34">
        <v>896.0</v>
      </c>
      <c r="B931" s="35" t="s">
        <v>3295</v>
      </c>
      <c r="C931" s="35" t="s">
        <v>3296</v>
      </c>
      <c r="D931" s="35" t="s">
        <v>3297</v>
      </c>
      <c r="E931" s="35">
        <v>2006.0</v>
      </c>
      <c r="F931" s="9" t="s">
        <v>31</v>
      </c>
      <c r="G931" s="9" t="s">
        <v>31</v>
      </c>
      <c r="H931" s="9" t="s">
        <v>31</v>
      </c>
      <c r="I931" s="9" t="s">
        <v>31</v>
      </c>
      <c r="J931" s="9" t="s">
        <v>31</v>
      </c>
      <c r="K931" s="9" t="s">
        <v>31</v>
      </c>
      <c r="L931" s="9" t="s">
        <v>31</v>
      </c>
      <c r="M931" s="9" t="s">
        <v>31</v>
      </c>
      <c r="N931" s="9" t="s">
        <v>31</v>
      </c>
      <c r="O931" s="9" t="s">
        <v>31</v>
      </c>
      <c r="P931" s="9" t="s">
        <v>31</v>
      </c>
      <c r="Q931" s="9" t="s">
        <v>31</v>
      </c>
      <c r="R931" s="9" t="s">
        <v>31</v>
      </c>
      <c r="S931" s="9" t="s">
        <v>31</v>
      </c>
      <c r="T931" s="9" t="s">
        <v>31</v>
      </c>
      <c r="U931" s="9" t="s">
        <v>31</v>
      </c>
      <c r="V931" s="9" t="s">
        <v>31</v>
      </c>
      <c r="W931" s="9" t="s">
        <v>31</v>
      </c>
      <c r="X931" s="9" t="s">
        <v>31</v>
      </c>
      <c r="Y931" s="9" t="s">
        <v>31</v>
      </c>
      <c r="Z931" s="9" t="s">
        <v>31</v>
      </c>
      <c r="AA931" s="9" t="s">
        <v>31</v>
      </c>
      <c r="AB931" s="9" t="s">
        <v>31</v>
      </c>
      <c r="AC931" s="9" t="s">
        <v>31</v>
      </c>
    </row>
    <row r="932">
      <c r="A932" s="34">
        <v>897.0</v>
      </c>
      <c r="B932" s="35" t="s">
        <v>3298</v>
      </c>
      <c r="C932" s="35" t="s">
        <v>3299</v>
      </c>
      <c r="D932" s="35" t="s">
        <v>3300</v>
      </c>
      <c r="E932" s="35">
        <v>2005.0</v>
      </c>
      <c r="F932" s="9" t="s">
        <v>31</v>
      </c>
      <c r="G932" s="9" t="s">
        <v>31</v>
      </c>
      <c r="H932" s="9" t="s">
        <v>31</v>
      </c>
      <c r="I932" s="9" t="s">
        <v>31</v>
      </c>
      <c r="J932" s="9" t="s">
        <v>31</v>
      </c>
      <c r="K932" s="9" t="s">
        <v>31</v>
      </c>
      <c r="L932" s="9" t="s">
        <v>31</v>
      </c>
      <c r="M932" s="9" t="s">
        <v>31</v>
      </c>
      <c r="N932" s="9" t="s">
        <v>31</v>
      </c>
      <c r="O932" s="9" t="s">
        <v>31</v>
      </c>
      <c r="P932" s="9" t="s">
        <v>31</v>
      </c>
      <c r="Q932" s="9" t="s">
        <v>31</v>
      </c>
      <c r="R932" s="9" t="s">
        <v>31</v>
      </c>
      <c r="S932" s="9" t="s">
        <v>31</v>
      </c>
      <c r="T932" s="9" t="s">
        <v>31</v>
      </c>
      <c r="U932" s="9" t="s">
        <v>31</v>
      </c>
      <c r="V932" s="9" t="s">
        <v>31</v>
      </c>
      <c r="W932" s="9" t="s">
        <v>31</v>
      </c>
      <c r="X932" s="9" t="s">
        <v>31</v>
      </c>
      <c r="Y932" s="9" t="s">
        <v>31</v>
      </c>
      <c r="Z932" s="9" t="s">
        <v>31</v>
      </c>
      <c r="AA932" s="9" t="s">
        <v>31</v>
      </c>
      <c r="AB932" s="9" t="s">
        <v>31</v>
      </c>
      <c r="AC932" s="9" t="s">
        <v>31</v>
      </c>
    </row>
    <row r="933">
      <c r="A933" s="34">
        <v>906.0</v>
      </c>
      <c r="B933" s="35" t="s">
        <v>3301</v>
      </c>
      <c r="C933" s="35" t="s">
        <v>3302</v>
      </c>
      <c r="D933" s="35" t="s">
        <v>3303</v>
      </c>
      <c r="E933" s="35">
        <v>2005.0</v>
      </c>
      <c r="F933" s="9" t="s">
        <v>31</v>
      </c>
      <c r="G933" s="9" t="s">
        <v>31</v>
      </c>
      <c r="H933" s="9" t="s">
        <v>31</v>
      </c>
      <c r="I933" s="9" t="s">
        <v>31</v>
      </c>
      <c r="J933" s="9" t="s">
        <v>31</v>
      </c>
      <c r="K933" s="9" t="s">
        <v>31</v>
      </c>
      <c r="L933" s="9" t="s">
        <v>31</v>
      </c>
      <c r="M933" s="9" t="s">
        <v>31</v>
      </c>
      <c r="N933" s="9" t="s">
        <v>31</v>
      </c>
      <c r="O933" s="9" t="s">
        <v>31</v>
      </c>
      <c r="P933" s="9" t="s">
        <v>31</v>
      </c>
      <c r="Q933" s="9" t="s">
        <v>31</v>
      </c>
      <c r="R933" s="9" t="s">
        <v>31</v>
      </c>
      <c r="S933" s="9" t="s">
        <v>31</v>
      </c>
      <c r="T933" s="9" t="s">
        <v>31</v>
      </c>
      <c r="U933" s="9" t="s">
        <v>31</v>
      </c>
      <c r="V933" s="9" t="s">
        <v>31</v>
      </c>
      <c r="W933" s="9" t="s">
        <v>31</v>
      </c>
      <c r="X933" s="9" t="s">
        <v>31</v>
      </c>
      <c r="Y933" s="9" t="s">
        <v>31</v>
      </c>
      <c r="Z933" s="9" t="s">
        <v>31</v>
      </c>
      <c r="AA933" s="9" t="s">
        <v>31</v>
      </c>
      <c r="AB933" s="9" t="s">
        <v>31</v>
      </c>
      <c r="AC933" s="9" t="s">
        <v>31</v>
      </c>
    </row>
    <row r="934">
      <c r="A934" s="34">
        <v>908.0</v>
      </c>
      <c r="B934" s="35" t="s">
        <v>3304</v>
      </c>
      <c r="C934" s="35" t="s">
        <v>3305</v>
      </c>
      <c r="D934" s="35" t="s">
        <v>3306</v>
      </c>
      <c r="E934" s="35">
        <v>2005.0</v>
      </c>
      <c r="F934" s="9" t="s">
        <v>31</v>
      </c>
      <c r="G934" s="9" t="s">
        <v>31</v>
      </c>
      <c r="H934" s="9" t="s">
        <v>31</v>
      </c>
      <c r="I934" s="9" t="s">
        <v>31</v>
      </c>
      <c r="J934" s="9" t="s">
        <v>31</v>
      </c>
      <c r="K934" s="9" t="s">
        <v>31</v>
      </c>
      <c r="L934" s="9" t="s">
        <v>31</v>
      </c>
      <c r="M934" s="9" t="s">
        <v>31</v>
      </c>
      <c r="N934" s="9" t="s">
        <v>31</v>
      </c>
      <c r="O934" s="9" t="s">
        <v>31</v>
      </c>
      <c r="P934" s="9" t="s">
        <v>31</v>
      </c>
      <c r="Q934" s="9" t="s">
        <v>31</v>
      </c>
      <c r="R934" s="9" t="s">
        <v>31</v>
      </c>
      <c r="S934" s="9" t="s">
        <v>31</v>
      </c>
      <c r="T934" s="9" t="s">
        <v>31</v>
      </c>
      <c r="U934" s="9" t="s">
        <v>31</v>
      </c>
      <c r="V934" s="9" t="s">
        <v>31</v>
      </c>
      <c r="W934" s="9" t="s">
        <v>31</v>
      </c>
      <c r="X934" s="9" t="s">
        <v>31</v>
      </c>
      <c r="Y934" s="9" t="s">
        <v>31</v>
      </c>
      <c r="Z934" s="9" t="s">
        <v>31</v>
      </c>
      <c r="AA934" s="9" t="s">
        <v>31</v>
      </c>
      <c r="AB934" s="9" t="s">
        <v>31</v>
      </c>
      <c r="AC934" s="9" t="s">
        <v>31</v>
      </c>
    </row>
    <row r="935">
      <c r="A935" s="34">
        <v>914.0</v>
      </c>
      <c r="B935" s="35" t="s">
        <v>3307</v>
      </c>
      <c r="C935" s="35" t="s">
        <v>3308</v>
      </c>
      <c r="D935" s="35" t="s">
        <v>3309</v>
      </c>
      <c r="E935" s="35">
        <v>2005.0</v>
      </c>
      <c r="F935" s="9" t="s">
        <v>31</v>
      </c>
      <c r="G935" s="9" t="s">
        <v>31</v>
      </c>
      <c r="H935" s="9" t="s">
        <v>31</v>
      </c>
      <c r="I935" s="9" t="s">
        <v>31</v>
      </c>
      <c r="J935" s="9" t="s">
        <v>31</v>
      </c>
      <c r="K935" s="9" t="s">
        <v>31</v>
      </c>
      <c r="L935" s="9" t="s">
        <v>31</v>
      </c>
      <c r="M935" s="9" t="s">
        <v>31</v>
      </c>
      <c r="N935" s="9" t="s">
        <v>31</v>
      </c>
      <c r="O935" s="9" t="s">
        <v>31</v>
      </c>
      <c r="P935" s="9" t="s">
        <v>31</v>
      </c>
      <c r="Q935" s="9" t="s">
        <v>31</v>
      </c>
      <c r="R935" s="9" t="s">
        <v>31</v>
      </c>
      <c r="S935" s="9" t="s">
        <v>31</v>
      </c>
      <c r="T935" s="9" t="s">
        <v>31</v>
      </c>
      <c r="U935" s="9" t="s">
        <v>31</v>
      </c>
      <c r="V935" s="9" t="s">
        <v>31</v>
      </c>
      <c r="W935" s="9" t="s">
        <v>31</v>
      </c>
      <c r="X935" s="9" t="s">
        <v>31</v>
      </c>
      <c r="Y935" s="9" t="s">
        <v>31</v>
      </c>
      <c r="Z935" s="9" t="s">
        <v>31</v>
      </c>
      <c r="AA935" s="9" t="s">
        <v>31</v>
      </c>
      <c r="AB935" s="9" t="s">
        <v>31</v>
      </c>
      <c r="AC935" s="9" t="s">
        <v>31</v>
      </c>
    </row>
    <row r="936">
      <c r="A936" s="34">
        <v>919.0</v>
      </c>
      <c r="B936" s="35" t="s">
        <v>3310</v>
      </c>
      <c r="C936" s="35" t="s">
        <v>3311</v>
      </c>
      <c r="D936" s="35" t="s">
        <v>3312</v>
      </c>
      <c r="E936" s="35">
        <v>2005.0</v>
      </c>
      <c r="F936" s="9" t="s">
        <v>31</v>
      </c>
      <c r="G936" s="9" t="s">
        <v>31</v>
      </c>
      <c r="H936" s="9" t="s">
        <v>31</v>
      </c>
      <c r="I936" s="9" t="s">
        <v>31</v>
      </c>
      <c r="J936" s="9" t="s">
        <v>31</v>
      </c>
      <c r="K936" s="9" t="s">
        <v>31</v>
      </c>
      <c r="L936" s="9" t="s">
        <v>31</v>
      </c>
      <c r="M936" s="9" t="s">
        <v>31</v>
      </c>
      <c r="N936" s="9" t="s">
        <v>31</v>
      </c>
      <c r="O936" s="9" t="s">
        <v>31</v>
      </c>
      <c r="P936" s="9" t="s">
        <v>31</v>
      </c>
      <c r="Q936" s="9" t="s">
        <v>31</v>
      </c>
      <c r="R936" s="9" t="s">
        <v>31</v>
      </c>
      <c r="S936" s="9" t="s">
        <v>31</v>
      </c>
      <c r="T936" s="9" t="s">
        <v>31</v>
      </c>
      <c r="U936" s="9" t="s">
        <v>31</v>
      </c>
      <c r="V936" s="9" t="s">
        <v>31</v>
      </c>
      <c r="W936" s="9" t="s">
        <v>31</v>
      </c>
      <c r="X936" s="9" t="s">
        <v>31</v>
      </c>
      <c r="Y936" s="9" t="s">
        <v>31</v>
      </c>
      <c r="Z936" s="9" t="s">
        <v>31</v>
      </c>
      <c r="AA936" s="9" t="s">
        <v>31</v>
      </c>
      <c r="AB936" s="9" t="s">
        <v>31</v>
      </c>
      <c r="AC936" s="9" t="s">
        <v>31</v>
      </c>
    </row>
    <row r="937">
      <c r="A937" s="34">
        <v>921.0</v>
      </c>
      <c r="B937" s="35" t="s">
        <v>3313</v>
      </c>
      <c r="C937" s="35" t="s">
        <v>3314</v>
      </c>
      <c r="D937" s="35" t="s">
        <v>3315</v>
      </c>
      <c r="E937" s="35">
        <v>2005.0</v>
      </c>
      <c r="F937" s="9" t="s">
        <v>31</v>
      </c>
      <c r="G937" s="9" t="s">
        <v>31</v>
      </c>
      <c r="H937" s="9" t="s">
        <v>31</v>
      </c>
      <c r="I937" s="9" t="s">
        <v>31</v>
      </c>
      <c r="J937" s="9" t="s">
        <v>31</v>
      </c>
      <c r="K937" s="9" t="s">
        <v>31</v>
      </c>
      <c r="L937" s="9" t="s">
        <v>31</v>
      </c>
      <c r="M937" s="9" t="s">
        <v>31</v>
      </c>
      <c r="N937" s="9" t="s">
        <v>31</v>
      </c>
      <c r="O937" s="9" t="s">
        <v>31</v>
      </c>
      <c r="P937" s="9" t="s">
        <v>31</v>
      </c>
      <c r="Q937" s="9" t="s">
        <v>31</v>
      </c>
      <c r="R937" s="9" t="s">
        <v>31</v>
      </c>
      <c r="S937" s="9" t="s">
        <v>31</v>
      </c>
      <c r="T937" s="9" t="s">
        <v>31</v>
      </c>
      <c r="U937" s="9" t="s">
        <v>31</v>
      </c>
      <c r="V937" s="9" t="s">
        <v>31</v>
      </c>
      <c r="W937" s="9" t="s">
        <v>31</v>
      </c>
      <c r="X937" s="9" t="s">
        <v>31</v>
      </c>
      <c r="Y937" s="9" t="s">
        <v>31</v>
      </c>
      <c r="Z937" s="9" t="s">
        <v>31</v>
      </c>
      <c r="AA937" s="9" t="s">
        <v>31</v>
      </c>
      <c r="AB937" s="9" t="s">
        <v>31</v>
      </c>
      <c r="AC937" s="9" t="s">
        <v>31</v>
      </c>
    </row>
    <row r="938">
      <c r="A938" s="34">
        <v>922.0</v>
      </c>
      <c r="B938" s="35" t="s">
        <v>3316</v>
      </c>
      <c r="C938" s="35" t="s">
        <v>3317</v>
      </c>
      <c r="D938" s="35" t="s">
        <v>3318</v>
      </c>
      <c r="E938" s="35">
        <v>2005.0</v>
      </c>
      <c r="F938" s="9" t="s">
        <v>31</v>
      </c>
      <c r="G938" s="9" t="s">
        <v>31</v>
      </c>
      <c r="H938" s="9" t="s">
        <v>31</v>
      </c>
      <c r="I938" s="9" t="s">
        <v>31</v>
      </c>
      <c r="J938" s="9" t="s">
        <v>31</v>
      </c>
      <c r="K938" s="9" t="s">
        <v>31</v>
      </c>
      <c r="L938" s="9" t="s">
        <v>31</v>
      </c>
      <c r="M938" s="9" t="s">
        <v>31</v>
      </c>
      <c r="N938" s="9" t="s">
        <v>31</v>
      </c>
      <c r="O938" s="9" t="s">
        <v>31</v>
      </c>
      <c r="P938" s="9" t="s">
        <v>31</v>
      </c>
      <c r="Q938" s="9" t="s">
        <v>31</v>
      </c>
      <c r="R938" s="9" t="s">
        <v>31</v>
      </c>
      <c r="S938" s="9" t="s">
        <v>31</v>
      </c>
      <c r="T938" s="9" t="s">
        <v>31</v>
      </c>
      <c r="U938" s="9" t="s">
        <v>31</v>
      </c>
      <c r="V938" s="9" t="s">
        <v>31</v>
      </c>
      <c r="W938" s="9" t="s">
        <v>31</v>
      </c>
      <c r="X938" s="9" t="s">
        <v>31</v>
      </c>
      <c r="Y938" s="9" t="s">
        <v>31</v>
      </c>
      <c r="Z938" s="9" t="s">
        <v>31</v>
      </c>
      <c r="AA938" s="9" t="s">
        <v>31</v>
      </c>
      <c r="AB938" s="9" t="s">
        <v>31</v>
      </c>
      <c r="AC938" s="9" t="s">
        <v>31</v>
      </c>
    </row>
    <row r="939">
      <c r="A939" s="34">
        <v>926.0</v>
      </c>
      <c r="B939" s="35" t="s">
        <v>3319</v>
      </c>
      <c r="C939" s="35" t="s">
        <v>3320</v>
      </c>
      <c r="D939" s="35" t="s">
        <v>3321</v>
      </c>
      <c r="E939" s="35">
        <v>2005.0</v>
      </c>
      <c r="F939" s="9" t="s">
        <v>31</v>
      </c>
      <c r="G939" s="9" t="s">
        <v>31</v>
      </c>
      <c r="H939" s="9" t="s">
        <v>31</v>
      </c>
      <c r="I939" s="9" t="s">
        <v>31</v>
      </c>
      <c r="J939" s="9" t="s">
        <v>31</v>
      </c>
      <c r="K939" s="9" t="s">
        <v>31</v>
      </c>
      <c r="L939" s="9" t="s">
        <v>31</v>
      </c>
      <c r="M939" s="9" t="s">
        <v>31</v>
      </c>
      <c r="N939" s="9" t="s">
        <v>31</v>
      </c>
      <c r="O939" s="9" t="s">
        <v>31</v>
      </c>
      <c r="P939" s="9" t="s">
        <v>31</v>
      </c>
      <c r="Q939" s="9" t="s">
        <v>31</v>
      </c>
      <c r="R939" s="9" t="s">
        <v>31</v>
      </c>
      <c r="S939" s="9" t="s">
        <v>31</v>
      </c>
      <c r="T939" s="9" t="s">
        <v>31</v>
      </c>
      <c r="U939" s="9" t="s">
        <v>31</v>
      </c>
      <c r="V939" s="9" t="s">
        <v>31</v>
      </c>
      <c r="W939" s="9" t="s">
        <v>31</v>
      </c>
      <c r="X939" s="9" t="s">
        <v>31</v>
      </c>
      <c r="Y939" s="9" t="s">
        <v>31</v>
      </c>
      <c r="Z939" s="9" t="s">
        <v>31</v>
      </c>
      <c r="AA939" s="9" t="s">
        <v>31</v>
      </c>
      <c r="AB939" s="9" t="s">
        <v>31</v>
      </c>
      <c r="AC939" s="9" t="s">
        <v>31</v>
      </c>
    </row>
    <row r="940">
      <c r="A940" s="34">
        <v>928.0</v>
      </c>
      <c r="B940" s="35" t="s">
        <v>3322</v>
      </c>
      <c r="C940" s="35" t="s">
        <v>3323</v>
      </c>
      <c r="D940" s="35" t="s">
        <v>3324</v>
      </c>
      <c r="E940" s="35">
        <v>2005.0</v>
      </c>
      <c r="F940" s="9" t="s">
        <v>31</v>
      </c>
      <c r="G940" s="9" t="s">
        <v>31</v>
      </c>
      <c r="H940" s="9" t="s">
        <v>31</v>
      </c>
      <c r="I940" s="9" t="s">
        <v>31</v>
      </c>
      <c r="J940" s="9" t="s">
        <v>31</v>
      </c>
      <c r="K940" s="9" t="s">
        <v>31</v>
      </c>
      <c r="L940" s="9" t="s">
        <v>31</v>
      </c>
      <c r="M940" s="9" t="s">
        <v>31</v>
      </c>
      <c r="N940" s="9" t="s">
        <v>31</v>
      </c>
      <c r="O940" s="9" t="s">
        <v>31</v>
      </c>
      <c r="P940" s="9" t="s">
        <v>31</v>
      </c>
      <c r="Q940" s="9" t="s">
        <v>31</v>
      </c>
      <c r="R940" s="9" t="s">
        <v>31</v>
      </c>
      <c r="S940" s="9" t="s">
        <v>31</v>
      </c>
      <c r="T940" s="9" t="s">
        <v>31</v>
      </c>
      <c r="U940" s="9" t="s">
        <v>31</v>
      </c>
      <c r="V940" s="9" t="s">
        <v>31</v>
      </c>
      <c r="W940" s="9" t="s">
        <v>31</v>
      </c>
      <c r="X940" s="9" t="s">
        <v>31</v>
      </c>
      <c r="Y940" s="9" t="s">
        <v>31</v>
      </c>
      <c r="Z940" s="9" t="s">
        <v>31</v>
      </c>
      <c r="AA940" s="9" t="s">
        <v>31</v>
      </c>
      <c r="AB940" s="9" t="s">
        <v>31</v>
      </c>
      <c r="AC940" s="9" t="s">
        <v>31</v>
      </c>
    </row>
    <row r="941">
      <c r="A941" s="34">
        <v>930.0</v>
      </c>
      <c r="B941" s="35" t="s">
        <v>3325</v>
      </c>
      <c r="C941" s="35" t="s">
        <v>3326</v>
      </c>
      <c r="D941" s="35" t="s">
        <v>3327</v>
      </c>
      <c r="E941" s="35">
        <v>2005.0</v>
      </c>
      <c r="F941" s="9" t="s">
        <v>31</v>
      </c>
      <c r="G941" s="9" t="s">
        <v>31</v>
      </c>
      <c r="H941" s="9" t="s">
        <v>31</v>
      </c>
      <c r="I941" s="9" t="s">
        <v>31</v>
      </c>
      <c r="J941" s="9" t="s">
        <v>31</v>
      </c>
      <c r="K941" s="9" t="s">
        <v>31</v>
      </c>
      <c r="L941" s="9" t="s">
        <v>31</v>
      </c>
      <c r="M941" s="9" t="s">
        <v>31</v>
      </c>
      <c r="N941" s="9" t="s">
        <v>31</v>
      </c>
      <c r="O941" s="9" t="s">
        <v>31</v>
      </c>
      <c r="P941" s="9" t="s">
        <v>31</v>
      </c>
      <c r="Q941" s="9" t="s">
        <v>31</v>
      </c>
      <c r="R941" s="9" t="s">
        <v>31</v>
      </c>
      <c r="S941" s="9" t="s">
        <v>31</v>
      </c>
      <c r="T941" s="9" t="s">
        <v>31</v>
      </c>
      <c r="U941" s="9" t="s">
        <v>31</v>
      </c>
      <c r="V941" s="9" t="s">
        <v>31</v>
      </c>
      <c r="W941" s="9" t="s">
        <v>31</v>
      </c>
      <c r="X941" s="9" t="s">
        <v>31</v>
      </c>
      <c r="Y941" s="9" t="s">
        <v>31</v>
      </c>
      <c r="Z941" s="9" t="s">
        <v>31</v>
      </c>
      <c r="AA941" s="9" t="s">
        <v>31</v>
      </c>
      <c r="AB941" s="9" t="s">
        <v>31</v>
      </c>
      <c r="AC941" s="9" t="s">
        <v>31</v>
      </c>
    </row>
    <row r="942">
      <c r="A942" s="34">
        <v>931.0</v>
      </c>
      <c r="B942" s="35" t="s">
        <v>3328</v>
      </c>
      <c r="C942" s="35" t="s">
        <v>3329</v>
      </c>
      <c r="D942" s="35" t="s">
        <v>3330</v>
      </c>
      <c r="E942" s="35">
        <v>2005.0</v>
      </c>
      <c r="F942" s="9" t="s">
        <v>31</v>
      </c>
      <c r="G942" s="9" t="s">
        <v>31</v>
      </c>
      <c r="H942" s="9" t="s">
        <v>31</v>
      </c>
      <c r="I942" s="9" t="s">
        <v>31</v>
      </c>
      <c r="J942" s="9" t="s">
        <v>31</v>
      </c>
      <c r="K942" s="9" t="s">
        <v>31</v>
      </c>
      <c r="L942" s="9" t="s">
        <v>31</v>
      </c>
      <c r="M942" s="9" t="s">
        <v>31</v>
      </c>
      <c r="N942" s="9" t="s">
        <v>31</v>
      </c>
      <c r="O942" s="9" t="s">
        <v>31</v>
      </c>
      <c r="P942" s="9" t="s">
        <v>31</v>
      </c>
      <c r="Q942" s="9" t="s">
        <v>31</v>
      </c>
      <c r="R942" s="9" t="s">
        <v>31</v>
      </c>
      <c r="S942" s="9" t="s">
        <v>31</v>
      </c>
      <c r="T942" s="9" t="s">
        <v>31</v>
      </c>
      <c r="U942" s="9" t="s">
        <v>31</v>
      </c>
      <c r="V942" s="9" t="s">
        <v>31</v>
      </c>
      <c r="W942" s="9" t="s">
        <v>31</v>
      </c>
      <c r="X942" s="9" t="s">
        <v>31</v>
      </c>
      <c r="Y942" s="9" t="s">
        <v>31</v>
      </c>
      <c r="Z942" s="9" t="s">
        <v>31</v>
      </c>
      <c r="AA942" s="9" t="s">
        <v>31</v>
      </c>
      <c r="AB942" s="9" t="s">
        <v>31</v>
      </c>
      <c r="AC942" s="9" t="s">
        <v>31</v>
      </c>
    </row>
    <row r="943">
      <c r="A943" s="34">
        <v>940.0</v>
      </c>
      <c r="B943" s="35" t="s">
        <v>3331</v>
      </c>
      <c r="C943" s="35" t="s">
        <v>3332</v>
      </c>
      <c r="D943" s="35" t="s">
        <v>3333</v>
      </c>
      <c r="E943" s="35">
        <v>2004.0</v>
      </c>
      <c r="F943" s="9" t="s">
        <v>31</v>
      </c>
      <c r="G943" s="9" t="s">
        <v>31</v>
      </c>
      <c r="H943" s="9" t="s">
        <v>31</v>
      </c>
      <c r="I943" s="9" t="s">
        <v>31</v>
      </c>
      <c r="J943" s="9" t="s">
        <v>31</v>
      </c>
      <c r="K943" s="9" t="s">
        <v>31</v>
      </c>
      <c r="L943" s="9" t="s">
        <v>31</v>
      </c>
      <c r="M943" s="9" t="s">
        <v>31</v>
      </c>
      <c r="N943" s="9" t="s">
        <v>31</v>
      </c>
      <c r="O943" s="9" t="s">
        <v>31</v>
      </c>
      <c r="P943" s="9" t="s">
        <v>31</v>
      </c>
      <c r="Q943" s="9" t="s">
        <v>31</v>
      </c>
      <c r="R943" s="9" t="s">
        <v>31</v>
      </c>
      <c r="S943" s="9" t="s">
        <v>31</v>
      </c>
      <c r="T943" s="9" t="s">
        <v>31</v>
      </c>
      <c r="U943" s="9" t="s">
        <v>31</v>
      </c>
      <c r="V943" s="9" t="s">
        <v>31</v>
      </c>
      <c r="W943" s="9" t="s">
        <v>31</v>
      </c>
      <c r="X943" s="9" t="s">
        <v>31</v>
      </c>
      <c r="Y943" s="9" t="s">
        <v>31</v>
      </c>
      <c r="Z943" s="9" t="s">
        <v>31</v>
      </c>
      <c r="AA943" s="9" t="s">
        <v>31</v>
      </c>
      <c r="AB943" s="9" t="s">
        <v>31</v>
      </c>
      <c r="AC943" s="9" t="s">
        <v>31</v>
      </c>
    </row>
    <row r="944">
      <c r="A944" s="34">
        <v>945.0</v>
      </c>
      <c r="B944" s="35" t="s">
        <v>3334</v>
      </c>
      <c r="C944" s="35" t="s">
        <v>3335</v>
      </c>
      <c r="D944" s="35" t="s">
        <v>3336</v>
      </c>
      <c r="E944" s="35">
        <v>2004.0</v>
      </c>
      <c r="F944" s="9" t="s">
        <v>31</v>
      </c>
      <c r="G944" s="9" t="s">
        <v>31</v>
      </c>
      <c r="H944" s="9" t="s">
        <v>31</v>
      </c>
      <c r="I944" s="9" t="s">
        <v>31</v>
      </c>
      <c r="J944" s="9" t="s">
        <v>31</v>
      </c>
      <c r="K944" s="9" t="s">
        <v>31</v>
      </c>
      <c r="L944" s="9" t="s">
        <v>31</v>
      </c>
      <c r="M944" s="9" t="s">
        <v>31</v>
      </c>
      <c r="N944" s="9" t="s">
        <v>31</v>
      </c>
      <c r="O944" s="9" t="s">
        <v>31</v>
      </c>
      <c r="P944" s="9" t="s">
        <v>31</v>
      </c>
      <c r="Q944" s="9" t="s">
        <v>31</v>
      </c>
      <c r="R944" s="9" t="s">
        <v>31</v>
      </c>
      <c r="S944" s="9" t="s">
        <v>31</v>
      </c>
      <c r="T944" s="9" t="s">
        <v>31</v>
      </c>
      <c r="U944" s="9" t="s">
        <v>31</v>
      </c>
      <c r="V944" s="9" t="s">
        <v>31</v>
      </c>
      <c r="W944" s="9" t="s">
        <v>31</v>
      </c>
      <c r="X944" s="9" t="s">
        <v>31</v>
      </c>
      <c r="Y944" s="9" t="s">
        <v>31</v>
      </c>
      <c r="Z944" s="9" t="s">
        <v>31</v>
      </c>
      <c r="AA944" s="9" t="s">
        <v>31</v>
      </c>
      <c r="AB944" s="9" t="s">
        <v>31</v>
      </c>
      <c r="AC944" s="9" t="s">
        <v>31</v>
      </c>
    </row>
    <row r="945">
      <c r="A945" s="34">
        <v>946.0</v>
      </c>
      <c r="B945" s="35" t="s">
        <v>3337</v>
      </c>
      <c r="C945" s="35" t="s">
        <v>3338</v>
      </c>
      <c r="D945" s="35" t="s">
        <v>3339</v>
      </c>
      <c r="E945" s="35">
        <v>2004.0</v>
      </c>
      <c r="F945" s="9" t="s">
        <v>31</v>
      </c>
      <c r="G945" s="9" t="s">
        <v>31</v>
      </c>
      <c r="H945" s="9" t="s">
        <v>31</v>
      </c>
      <c r="I945" s="9" t="s">
        <v>31</v>
      </c>
      <c r="J945" s="9" t="s">
        <v>31</v>
      </c>
      <c r="K945" s="9" t="s">
        <v>31</v>
      </c>
      <c r="L945" s="9" t="s">
        <v>31</v>
      </c>
      <c r="M945" s="9" t="s">
        <v>31</v>
      </c>
      <c r="N945" s="9" t="s">
        <v>31</v>
      </c>
      <c r="O945" s="9" t="s">
        <v>31</v>
      </c>
      <c r="P945" s="9" t="s">
        <v>31</v>
      </c>
      <c r="Q945" s="9" t="s">
        <v>31</v>
      </c>
      <c r="R945" s="9" t="s">
        <v>31</v>
      </c>
      <c r="S945" s="9" t="s">
        <v>31</v>
      </c>
      <c r="T945" s="9" t="s">
        <v>31</v>
      </c>
      <c r="U945" s="9" t="s">
        <v>31</v>
      </c>
      <c r="V945" s="9" t="s">
        <v>31</v>
      </c>
      <c r="W945" s="9" t="s">
        <v>31</v>
      </c>
      <c r="X945" s="9" t="s">
        <v>31</v>
      </c>
      <c r="Y945" s="9" t="s">
        <v>31</v>
      </c>
      <c r="Z945" s="9" t="s">
        <v>31</v>
      </c>
      <c r="AA945" s="9" t="s">
        <v>31</v>
      </c>
      <c r="AB945" s="9" t="s">
        <v>31</v>
      </c>
      <c r="AC945" s="9" t="s">
        <v>31</v>
      </c>
    </row>
    <row r="946">
      <c r="A946" s="34">
        <v>953.0</v>
      </c>
      <c r="B946" s="35" t="s">
        <v>3340</v>
      </c>
      <c r="C946" s="35" t="s">
        <v>3341</v>
      </c>
      <c r="D946" s="35" t="s">
        <v>3342</v>
      </c>
      <c r="E946" s="35">
        <v>2004.0</v>
      </c>
      <c r="F946" s="9" t="s">
        <v>31</v>
      </c>
      <c r="G946" s="9" t="s">
        <v>31</v>
      </c>
      <c r="H946" s="9" t="s">
        <v>31</v>
      </c>
      <c r="I946" s="9" t="s">
        <v>31</v>
      </c>
      <c r="J946" s="9" t="s">
        <v>31</v>
      </c>
      <c r="K946" s="9" t="s">
        <v>31</v>
      </c>
      <c r="L946" s="9" t="s">
        <v>31</v>
      </c>
      <c r="M946" s="9" t="s">
        <v>31</v>
      </c>
      <c r="N946" s="9" t="s">
        <v>31</v>
      </c>
      <c r="O946" s="9" t="s">
        <v>31</v>
      </c>
      <c r="P946" s="9" t="s">
        <v>31</v>
      </c>
      <c r="Q946" s="9" t="s">
        <v>31</v>
      </c>
      <c r="R946" s="9" t="s">
        <v>31</v>
      </c>
      <c r="S946" s="9" t="s">
        <v>31</v>
      </c>
      <c r="T946" s="9" t="s">
        <v>31</v>
      </c>
      <c r="U946" s="9" t="s">
        <v>31</v>
      </c>
      <c r="V946" s="9" t="s">
        <v>31</v>
      </c>
      <c r="W946" s="9" t="s">
        <v>31</v>
      </c>
      <c r="X946" s="9" t="s">
        <v>31</v>
      </c>
      <c r="Y946" s="9" t="s">
        <v>31</v>
      </c>
      <c r="Z946" s="9" t="s">
        <v>31</v>
      </c>
      <c r="AA946" s="9" t="s">
        <v>31</v>
      </c>
      <c r="AB946" s="9" t="s">
        <v>31</v>
      </c>
      <c r="AC946" s="9" t="s">
        <v>31</v>
      </c>
    </row>
    <row r="947">
      <c r="A947" s="34">
        <v>954.0</v>
      </c>
      <c r="B947" s="35" t="s">
        <v>3343</v>
      </c>
      <c r="C947" s="35" t="s">
        <v>3344</v>
      </c>
      <c r="D947" s="35" t="s">
        <v>3345</v>
      </c>
      <c r="E947" s="35">
        <v>2004.0</v>
      </c>
      <c r="F947" s="9" t="s">
        <v>31</v>
      </c>
      <c r="G947" s="9" t="s">
        <v>31</v>
      </c>
      <c r="H947" s="9" t="s">
        <v>31</v>
      </c>
      <c r="I947" s="9" t="s">
        <v>31</v>
      </c>
      <c r="J947" s="9" t="s">
        <v>31</v>
      </c>
      <c r="K947" s="9" t="s">
        <v>31</v>
      </c>
      <c r="L947" s="9" t="s">
        <v>31</v>
      </c>
      <c r="M947" s="9" t="s">
        <v>31</v>
      </c>
      <c r="N947" s="9" t="s">
        <v>31</v>
      </c>
      <c r="O947" s="9" t="s">
        <v>31</v>
      </c>
      <c r="P947" s="9" t="s">
        <v>31</v>
      </c>
      <c r="Q947" s="9" t="s">
        <v>31</v>
      </c>
      <c r="R947" s="9" t="s">
        <v>31</v>
      </c>
      <c r="S947" s="9" t="s">
        <v>31</v>
      </c>
      <c r="T947" s="9" t="s">
        <v>31</v>
      </c>
      <c r="U947" s="9" t="s">
        <v>31</v>
      </c>
      <c r="V947" s="9" t="s">
        <v>31</v>
      </c>
      <c r="W947" s="9" t="s">
        <v>31</v>
      </c>
      <c r="X947" s="9" t="s">
        <v>31</v>
      </c>
      <c r="Y947" s="9" t="s">
        <v>31</v>
      </c>
      <c r="Z947" s="9" t="s">
        <v>31</v>
      </c>
      <c r="AA947" s="9" t="s">
        <v>31</v>
      </c>
      <c r="AB947" s="9" t="s">
        <v>31</v>
      </c>
      <c r="AC947" s="9" t="s">
        <v>31</v>
      </c>
    </row>
    <row r="948">
      <c r="A948" s="34">
        <v>955.0</v>
      </c>
      <c r="B948" s="35" t="s">
        <v>3346</v>
      </c>
      <c r="C948" s="35" t="s">
        <v>3347</v>
      </c>
      <c r="D948" s="35" t="s">
        <v>3348</v>
      </c>
      <c r="E948" s="35">
        <v>2004.0</v>
      </c>
      <c r="F948" s="9" t="s">
        <v>31</v>
      </c>
      <c r="G948" s="9" t="s">
        <v>31</v>
      </c>
      <c r="H948" s="9" t="s">
        <v>31</v>
      </c>
      <c r="I948" s="9" t="s">
        <v>31</v>
      </c>
      <c r="J948" s="9" t="s">
        <v>31</v>
      </c>
      <c r="K948" s="9" t="s">
        <v>31</v>
      </c>
      <c r="L948" s="9" t="s">
        <v>31</v>
      </c>
      <c r="M948" s="9" t="s">
        <v>31</v>
      </c>
      <c r="N948" s="9" t="s">
        <v>31</v>
      </c>
      <c r="O948" s="9" t="s">
        <v>31</v>
      </c>
      <c r="P948" s="9" t="s">
        <v>31</v>
      </c>
      <c r="Q948" s="9" t="s">
        <v>31</v>
      </c>
      <c r="R948" s="9" t="s">
        <v>31</v>
      </c>
      <c r="S948" s="9" t="s">
        <v>31</v>
      </c>
      <c r="T948" s="9" t="s">
        <v>31</v>
      </c>
      <c r="U948" s="9" t="s">
        <v>31</v>
      </c>
      <c r="V948" s="9" t="s">
        <v>31</v>
      </c>
      <c r="W948" s="9" t="s">
        <v>31</v>
      </c>
      <c r="X948" s="9" t="s">
        <v>31</v>
      </c>
      <c r="Y948" s="9" t="s">
        <v>31</v>
      </c>
      <c r="Z948" s="9" t="s">
        <v>31</v>
      </c>
      <c r="AA948" s="9" t="s">
        <v>31</v>
      </c>
      <c r="AB948" s="9" t="s">
        <v>31</v>
      </c>
      <c r="AC948" s="9" t="s">
        <v>31</v>
      </c>
    </row>
    <row r="949">
      <c r="A949" s="34">
        <v>956.0</v>
      </c>
      <c r="B949" s="35" t="s">
        <v>3349</v>
      </c>
      <c r="C949" s="35" t="s">
        <v>3350</v>
      </c>
      <c r="D949" s="35" t="s">
        <v>3351</v>
      </c>
      <c r="E949" s="35">
        <v>2004.0</v>
      </c>
      <c r="F949" s="9" t="s">
        <v>31</v>
      </c>
      <c r="G949" s="9" t="s">
        <v>31</v>
      </c>
      <c r="H949" s="9" t="s">
        <v>31</v>
      </c>
      <c r="I949" s="9" t="s">
        <v>31</v>
      </c>
      <c r="J949" s="9" t="s">
        <v>31</v>
      </c>
      <c r="K949" s="9" t="s">
        <v>31</v>
      </c>
      <c r="L949" s="9" t="s">
        <v>31</v>
      </c>
      <c r="M949" s="9" t="s">
        <v>31</v>
      </c>
      <c r="N949" s="9" t="s">
        <v>31</v>
      </c>
      <c r="O949" s="9" t="s">
        <v>31</v>
      </c>
      <c r="P949" s="9" t="s">
        <v>31</v>
      </c>
      <c r="Q949" s="9" t="s">
        <v>31</v>
      </c>
      <c r="R949" s="9" t="s">
        <v>31</v>
      </c>
      <c r="S949" s="9" t="s">
        <v>31</v>
      </c>
      <c r="T949" s="9" t="s">
        <v>31</v>
      </c>
      <c r="U949" s="9" t="s">
        <v>31</v>
      </c>
      <c r="V949" s="9" t="s">
        <v>31</v>
      </c>
      <c r="W949" s="9" t="s">
        <v>31</v>
      </c>
      <c r="X949" s="9" t="s">
        <v>31</v>
      </c>
      <c r="Y949" s="9" t="s">
        <v>31</v>
      </c>
      <c r="Z949" s="9" t="s">
        <v>31</v>
      </c>
      <c r="AA949" s="9" t="s">
        <v>31</v>
      </c>
      <c r="AB949" s="9" t="s">
        <v>31</v>
      </c>
      <c r="AC949" s="9" t="s">
        <v>31</v>
      </c>
    </row>
    <row r="950">
      <c r="A950" s="34">
        <v>961.0</v>
      </c>
      <c r="B950" s="35" t="s">
        <v>3352</v>
      </c>
      <c r="C950" s="35" t="s">
        <v>3353</v>
      </c>
      <c r="D950" s="35" t="s">
        <v>3354</v>
      </c>
      <c r="E950" s="35">
        <v>2004.0</v>
      </c>
      <c r="F950" s="9" t="s">
        <v>31</v>
      </c>
      <c r="G950" s="9" t="s">
        <v>31</v>
      </c>
      <c r="H950" s="9" t="s">
        <v>31</v>
      </c>
      <c r="I950" s="9" t="s">
        <v>31</v>
      </c>
      <c r="J950" s="9" t="s">
        <v>31</v>
      </c>
      <c r="K950" s="9" t="s">
        <v>31</v>
      </c>
      <c r="L950" s="9" t="s">
        <v>31</v>
      </c>
      <c r="M950" s="9" t="s">
        <v>31</v>
      </c>
      <c r="N950" s="9" t="s">
        <v>31</v>
      </c>
      <c r="O950" s="9" t="s">
        <v>31</v>
      </c>
      <c r="P950" s="9" t="s">
        <v>31</v>
      </c>
      <c r="Q950" s="9" t="s">
        <v>31</v>
      </c>
      <c r="R950" s="9" t="s">
        <v>31</v>
      </c>
      <c r="S950" s="9" t="s">
        <v>31</v>
      </c>
      <c r="T950" s="9" t="s">
        <v>31</v>
      </c>
      <c r="U950" s="9" t="s">
        <v>31</v>
      </c>
      <c r="V950" s="9" t="s">
        <v>31</v>
      </c>
      <c r="W950" s="9" t="s">
        <v>31</v>
      </c>
      <c r="X950" s="9" t="s">
        <v>31</v>
      </c>
      <c r="Y950" s="9" t="s">
        <v>31</v>
      </c>
      <c r="Z950" s="9" t="s">
        <v>31</v>
      </c>
      <c r="AA950" s="9" t="s">
        <v>31</v>
      </c>
      <c r="AB950" s="9" t="s">
        <v>31</v>
      </c>
      <c r="AC950" s="9" t="s">
        <v>31</v>
      </c>
    </row>
    <row r="951">
      <c r="A951" s="34">
        <v>963.0</v>
      </c>
      <c r="B951" s="35" t="s">
        <v>3355</v>
      </c>
      <c r="C951" s="35" t="s">
        <v>3356</v>
      </c>
      <c r="D951" s="35" t="s">
        <v>3357</v>
      </c>
      <c r="E951" s="35">
        <v>2004.0</v>
      </c>
      <c r="F951" s="9" t="s">
        <v>31</v>
      </c>
      <c r="G951" s="9" t="s">
        <v>31</v>
      </c>
      <c r="H951" s="9" t="s">
        <v>31</v>
      </c>
      <c r="I951" s="9" t="s">
        <v>31</v>
      </c>
      <c r="J951" s="9" t="s">
        <v>31</v>
      </c>
      <c r="K951" s="9" t="s">
        <v>31</v>
      </c>
      <c r="L951" s="9" t="s">
        <v>31</v>
      </c>
      <c r="M951" s="9" t="s">
        <v>31</v>
      </c>
      <c r="N951" s="9" t="s">
        <v>31</v>
      </c>
      <c r="O951" s="9" t="s">
        <v>31</v>
      </c>
      <c r="P951" s="9" t="s">
        <v>31</v>
      </c>
      <c r="Q951" s="9" t="s">
        <v>31</v>
      </c>
      <c r="R951" s="9" t="s">
        <v>31</v>
      </c>
      <c r="S951" s="9" t="s">
        <v>31</v>
      </c>
      <c r="T951" s="9" t="s">
        <v>31</v>
      </c>
      <c r="U951" s="9" t="s">
        <v>31</v>
      </c>
      <c r="V951" s="9" t="s">
        <v>31</v>
      </c>
      <c r="W951" s="9" t="s">
        <v>31</v>
      </c>
      <c r="X951" s="9" t="s">
        <v>31</v>
      </c>
      <c r="Y951" s="9" t="s">
        <v>31</v>
      </c>
      <c r="Z951" s="9" t="s">
        <v>31</v>
      </c>
      <c r="AA951" s="9" t="s">
        <v>31</v>
      </c>
      <c r="AB951" s="9" t="s">
        <v>31</v>
      </c>
      <c r="AC951" s="9" t="s">
        <v>31</v>
      </c>
    </row>
    <row r="952">
      <c r="A952" s="34">
        <v>965.0</v>
      </c>
      <c r="B952" s="35" t="s">
        <v>3358</v>
      </c>
      <c r="C952" s="35" t="s">
        <v>3359</v>
      </c>
      <c r="D952" s="35" t="s">
        <v>3360</v>
      </c>
      <c r="E952" s="35">
        <v>2004.0</v>
      </c>
      <c r="F952" s="9" t="s">
        <v>31</v>
      </c>
      <c r="G952" s="9" t="s">
        <v>31</v>
      </c>
      <c r="H952" s="9" t="s">
        <v>31</v>
      </c>
      <c r="I952" s="9" t="s">
        <v>31</v>
      </c>
      <c r="J952" s="9" t="s">
        <v>31</v>
      </c>
      <c r="K952" s="9" t="s">
        <v>31</v>
      </c>
      <c r="L952" s="9" t="s">
        <v>31</v>
      </c>
      <c r="M952" s="9" t="s">
        <v>31</v>
      </c>
      <c r="N952" s="9" t="s">
        <v>31</v>
      </c>
      <c r="O952" s="9" t="s">
        <v>31</v>
      </c>
      <c r="P952" s="9" t="s">
        <v>31</v>
      </c>
      <c r="Q952" s="9" t="s">
        <v>31</v>
      </c>
      <c r="R952" s="9" t="s">
        <v>31</v>
      </c>
      <c r="S952" s="9" t="s">
        <v>31</v>
      </c>
      <c r="T952" s="9" t="s">
        <v>31</v>
      </c>
      <c r="U952" s="9" t="s">
        <v>31</v>
      </c>
      <c r="V952" s="9" t="s">
        <v>31</v>
      </c>
      <c r="W952" s="9" t="s">
        <v>31</v>
      </c>
      <c r="X952" s="9" t="s">
        <v>31</v>
      </c>
      <c r="Y952" s="9" t="s">
        <v>31</v>
      </c>
      <c r="Z952" s="9" t="s">
        <v>31</v>
      </c>
      <c r="AA952" s="9" t="s">
        <v>31</v>
      </c>
      <c r="AB952" s="9" t="s">
        <v>31</v>
      </c>
      <c r="AC952" s="9" t="s">
        <v>31</v>
      </c>
    </row>
    <row r="953">
      <c r="A953" s="34">
        <v>966.0</v>
      </c>
      <c r="B953" s="35" t="s">
        <v>3361</v>
      </c>
      <c r="C953" s="35" t="s">
        <v>3362</v>
      </c>
      <c r="D953" s="35" t="s">
        <v>3363</v>
      </c>
      <c r="E953" s="35">
        <v>2004.0</v>
      </c>
      <c r="F953" s="9" t="s">
        <v>31</v>
      </c>
      <c r="G953" s="9" t="s">
        <v>31</v>
      </c>
      <c r="H953" s="9" t="s">
        <v>31</v>
      </c>
      <c r="I953" s="9" t="s">
        <v>31</v>
      </c>
      <c r="J953" s="9" t="s">
        <v>31</v>
      </c>
      <c r="K953" s="9" t="s">
        <v>31</v>
      </c>
      <c r="L953" s="9" t="s">
        <v>31</v>
      </c>
      <c r="M953" s="9" t="s">
        <v>31</v>
      </c>
      <c r="N953" s="9" t="s">
        <v>31</v>
      </c>
      <c r="O953" s="9" t="s">
        <v>31</v>
      </c>
      <c r="P953" s="9" t="s">
        <v>31</v>
      </c>
      <c r="Q953" s="9" t="s">
        <v>31</v>
      </c>
      <c r="R953" s="9" t="s">
        <v>31</v>
      </c>
      <c r="S953" s="9" t="s">
        <v>31</v>
      </c>
      <c r="T953" s="9" t="s">
        <v>31</v>
      </c>
      <c r="U953" s="9" t="s">
        <v>31</v>
      </c>
      <c r="V953" s="9" t="s">
        <v>31</v>
      </c>
      <c r="W953" s="9" t="s">
        <v>31</v>
      </c>
      <c r="X953" s="9" t="s">
        <v>31</v>
      </c>
      <c r="Y953" s="9" t="s">
        <v>31</v>
      </c>
      <c r="Z953" s="9" t="s">
        <v>31</v>
      </c>
      <c r="AA953" s="9" t="s">
        <v>31</v>
      </c>
      <c r="AB953" s="9" t="s">
        <v>31</v>
      </c>
      <c r="AC953" s="9" t="s">
        <v>31</v>
      </c>
    </row>
    <row r="954">
      <c r="A954" s="34">
        <v>972.0</v>
      </c>
      <c r="B954" s="35" t="s">
        <v>3364</v>
      </c>
      <c r="C954" s="35" t="s">
        <v>3365</v>
      </c>
      <c r="D954" s="35" t="s">
        <v>3366</v>
      </c>
      <c r="E954" s="35">
        <v>2004.0</v>
      </c>
      <c r="F954" s="9" t="s">
        <v>31</v>
      </c>
      <c r="G954" s="9" t="s">
        <v>31</v>
      </c>
      <c r="H954" s="9" t="s">
        <v>31</v>
      </c>
      <c r="I954" s="9" t="s">
        <v>31</v>
      </c>
      <c r="J954" s="9" t="s">
        <v>31</v>
      </c>
      <c r="K954" s="9" t="s">
        <v>31</v>
      </c>
      <c r="L954" s="9" t="s">
        <v>31</v>
      </c>
      <c r="M954" s="9" t="s">
        <v>31</v>
      </c>
      <c r="N954" s="9" t="s">
        <v>31</v>
      </c>
      <c r="O954" s="9" t="s">
        <v>31</v>
      </c>
      <c r="P954" s="9" t="s">
        <v>31</v>
      </c>
      <c r="Q954" s="9" t="s">
        <v>31</v>
      </c>
      <c r="R954" s="9" t="s">
        <v>31</v>
      </c>
      <c r="S954" s="9" t="s">
        <v>31</v>
      </c>
      <c r="T954" s="9" t="s">
        <v>31</v>
      </c>
      <c r="U954" s="9" t="s">
        <v>31</v>
      </c>
      <c r="V954" s="9" t="s">
        <v>31</v>
      </c>
      <c r="W954" s="9" t="s">
        <v>31</v>
      </c>
      <c r="X954" s="9" t="s">
        <v>31</v>
      </c>
      <c r="Y954" s="9" t="s">
        <v>31</v>
      </c>
      <c r="Z954" s="9" t="s">
        <v>31</v>
      </c>
      <c r="AA954" s="9" t="s">
        <v>31</v>
      </c>
      <c r="AB954" s="9" t="s">
        <v>31</v>
      </c>
      <c r="AC954" s="9" t="s">
        <v>31</v>
      </c>
    </row>
    <row r="955">
      <c r="A955" s="34">
        <v>976.0</v>
      </c>
      <c r="B955" s="35" t="s">
        <v>3367</v>
      </c>
      <c r="C955" s="35" t="s">
        <v>3368</v>
      </c>
      <c r="D955" s="35" t="s">
        <v>3369</v>
      </c>
      <c r="E955" s="35">
        <v>2003.0</v>
      </c>
      <c r="F955" s="9" t="s">
        <v>31</v>
      </c>
      <c r="G955" s="9" t="s">
        <v>31</v>
      </c>
      <c r="H955" s="9" t="s">
        <v>31</v>
      </c>
      <c r="I955" s="9" t="s">
        <v>31</v>
      </c>
      <c r="J955" s="9" t="s">
        <v>31</v>
      </c>
      <c r="K955" s="9" t="s">
        <v>31</v>
      </c>
      <c r="L955" s="9" t="s">
        <v>31</v>
      </c>
      <c r="M955" s="9" t="s">
        <v>31</v>
      </c>
      <c r="N955" s="9" t="s">
        <v>31</v>
      </c>
      <c r="O955" s="9" t="s">
        <v>31</v>
      </c>
      <c r="P955" s="9" t="s">
        <v>31</v>
      </c>
      <c r="Q955" s="9" t="s">
        <v>31</v>
      </c>
      <c r="R955" s="9" t="s">
        <v>31</v>
      </c>
      <c r="S955" s="9" t="s">
        <v>31</v>
      </c>
      <c r="T955" s="9" t="s">
        <v>31</v>
      </c>
      <c r="U955" s="9" t="s">
        <v>31</v>
      </c>
      <c r="V955" s="9" t="s">
        <v>31</v>
      </c>
      <c r="W955" s="9" t="s">
        <v>31</v>
      </c>
      <c r="X955" s="9" t="s">
        <v>31</v>
      </c>
      <c r="Y955" s="9" t="s">
        <v>31</v>
      </c>
      <c r="Z955" s="9" t="s">
        <v>31</v>
      </c>
      <c r="AA955" s="9" t="s">
        <v>31</v>
      </c>
      <c r="AB955" s="9" t="s">
        <v>31</v>
      </c>
      <c r="AC955" s="9" t="s">
        <v>31</v>
      </c>
    </row>
    <row r="956">
      <c r="A956" s="34">
        <v>977.0</v>
      </c>
      <c r="B956" s="35" t="s">
        <v>3370</v>
      </c>
      <c r="C956" s="35" t="s">
        <v>3371</v>
      </c>
      <c r="D956" s="35" t="s">
        <v>3372</v>
      </c>
      <c r="E956" s="35">
        <v>2003.0</v>
      </c>
      <c r="F956" s="9" t="s">
        <v>31</v>
      </c>
      <c r="G956" s="9" t="s">
        <v>31</v>
      </c>
      <c r="H956" s="9" t="s">
        <v>31</v>
      </c>
      <c r="I956" s="9" t="s">
        <v>31</v>
      </c>
      <c r="J956" s="9" t="s">
        <v>31</v>
      </c>
      <c r="K956" s="9" t="s">
        <v>31</v>
      </c>
      <c r="L956" s="9" t="s">
        <v>31</v>
      </c>
      <c r="M956" s="9" t="s">
        <v>31</v>
      </c>
      <c r="N956" s="9" t="s">
        <v>31</v>
      </c>
      <c r="O956" s="9" t="s">
        <v>31</v>
      </c>
      <c r="P956" s="9" t="s">
        <v>31</v>
      </c>
      <c r="Q956" s="9" t="s">
        <v>31</v>
      </c>
      <c r="R956" s="9" t="s">
        <v>31</v>
      </c>
      <c r="S956" s="9" t="s">
        <v>31</v>
      </c>
      <c r="T956" s="9" t="s">
        <v>31</v>
      </c>
      <c r="U956" s="9" t="s">
        <v>31</v>
      </c>
      <c r="V956" s="9" t="s">
        <v>31</v>
      </c>
      <c r="W956" s="9" t="s">
        <v>31</v>
      </c>
      <c r="X956" s="9" t="s">
        <v>31</v>
      </c>
      <c r="Y956" s="9" t="s">
        <v>31</v>
      </c>
      <c r="Z956" s="9" t="s">
        <v>31</v>
      </c>
      <c r="AA956" s="9" t="s">
        <v>31</v>
      </c>
      <c r="AB956" s="9" t="s">
        <v>31</v>
      </c>
      <c r="AC956" s="9" t="s">
        <v>31</v>
      </c>
    </row>
    <row r="957">
      <c r="A957" s="34">
        <v>978.0</v>
      </c>
      <c r="B957" s="35" t="s">
        <v>3373</v>
      </c>
      <c r="C957" s="35" t="s">
        <v>3374</v>
      </c>
      <c r="D957" s="35" t="s">
        <v>3375</v>
      </c>
      <c r="E957" s="35">
        <v>2003.0</v>
      </c>
      <c r="F957" s="9" t="s">
        <v>31</v>
      </c>
      <c r="G957" s="9" t="s">
        <v>31</v>
      </c>
      <c r="H957" s="9" t="s">
        <v>31</v>
      </c>
      <c r="I957" s="9" t="s">
        <v>31</v>
      </c>
      <c r="J957" s="9" t="s">
        <v>31</v>
      </c>
      <c r="K957" s="9" t="s">
        <v>31</v>
      </c>
      <c r="L957" s="9" t="s">
        <v>31</v>
      </c>
      <c r="M957" s="9" t="s">
        <v>31</v>
      </c>
      <c r="N957" s="9" t="s">
        <v>31</v>
      </c>
      <c r="O957" s="9" t="s">
        <v>31</v>
      </c>
      <c r="P957" s="9" t="s">
        <v>31</v>
      </c>
      <c r="Q957" s="9" t="s">
        <v>31</v>
      </c>
      <c r="R957" s="9" t="s">
        <v>31</v>
      </c>
      <c r="S957" s="9" t="s">
        <v>31</v>
      </c>
      <c r="T957" s="9" t="s">
        <v>31</v>
      </c>
      <c r="U957" s="9" t="s">
        <v>31</v>
      </c>
      <c r="V957" s="9" t="s">
        <v>31</v>
      </c>
      <c r="W957" s="9" t="s">
        <v>31</v>
      </c>
      <c r="X957" s="9" t="s">
        <v>31</v>
      </c>
      <c r="Y957" s="9" t="s">
        <v>31</v>
      </c>
      <c r="Z957" s="9" t="s">
        <v>31</v>
      </c>
      <c r="AA957" s="9" t="s">
        <v>31</v>
      </c>
      <c r="AB957" s="9" t="s">
        <v>31</v>
      </c>
      <c r="AC957" s="9" t="s">
        <v>31</v>
      </c>
    </row>
    <row r="958">
      <c r="A958" s="34">
        <v>980.0</v>
      </c>
      <c r="B958" s="35" t="s">
        <v>3376</v>
      </c>
      <c r="C958" s="35" t="s">
        <v>3377</v>
      </c>
      <c r="D958" s="35" t="s">
        <v>3378</v>
      </c>
      <c r="E958" s="35">
        <v>2003.0</v>
      </c>
      <c r="F958" s="9" t="s">
        <v>31</v>
      </c>
      <c r="G958" s="9" t="s">
        <v>31</v>
      </c>
      <c r="H958" s="9" t="s">
        <v>31</v>
      </c>
      <c r="I958" s="9" t="s">
        <v>31</v>
      </c>
      <c r="J958" s="9" t="s">
        <v>31</v>
      </c>
      <c r="K958" s="9" t="s">
        <v>31</v>
      </c>
      <c r="L958" s="9" t="s">
        <v>31</v>
      </c>
      <c r="M958" s="9" t="s">
        <v>31</v>
      </c>
      <c r="N958" s="9" t="s">
        <v>31</v>
      </c>
      <c r="O958" s="9" t="s">
        <v>31</v>
      </c>
      <c r="P958" s="9" t="s">
        <v>31</v>
      </c>
      <c r="Q958" s="9" t="s">
        <v>31</v>
      </c>
      <c r="R958" s="9" t="s">
        <v>31</v>
      </c>
      <c r="S958" s="9" t="s">
        <v>31</v>
      </c>
      <c r="T958" s="9" t="s">
        <v>31</v>
      </c>
      <c r="U958" s="9" t="s">
        <v>31</v>
      </c>
      <c r="V958" s="9" t="s">
        <v>31</v>
      </c>
      <c r="W958" s="9" t="s">
        <v>31</v>
      </c>
      <c r="X958" s="9" t="s">
        <v>31</v>
      </c>
      <c r="Y958" s="9" t="s">
        <v>31</v>
      </c>
      <c r="Z958" s="9" t="s">
        <v>31</v>
      </c>
      <c r="AA958" s="9" t="s">
        <v>31</v>
      </c>
      <c r="AB958" s="9" t="s">
        <v>31</v>
      </c>
      <c r="AC958" s="9" t="s">
        <v>31</v>
      </c>
    </row>
    <row r="959">
      <c r="A959" s="34">
        <v>984.0</v>
      </c>
      <c r="B959" s="35" t="s">
        <v>3379</v>
      </c>
      <c r="C959" s="35" t="s">
        <v>3380</v>
      </c>
      <c r="D959" s="35" t="s">
        <v>3381</v>
      </c>
      <c r="E959" s="35">
        <v>2003.0</v>
      </c>
      <c r="F959" s="9" t="s">
        <v>31</v>
      </c>
      <c r="G959" s="9" t="s">
        <v>31</v>
      </c>
      <c r="H959" s="9" t="s">
        <v>31</v>
      </c>
      <c r="I959" s="9" t="s">
        <v>31</v>
      </c>
      <c r="J959" s="9" t="s">
        <v>31</v>
      </c>
      <c r="K959" s="9" t="s">
        <v>31</v>
      </c>
      <c r="L959" s="9" t="s">
        <v>31</v>
      </c>
      <c r="M959" s="9" t="s">
        <v>31</v>
      </c>
      <c r="N959" s="9" t="s">
        <v>31</v>
      </c>
      <c r="O959" s="9" t="s">
        <v>31</v>
      </c>
      <c r="P959" s="9" t="s">
        <v>31</v>
      </c>
      <c r="Q959" s="9" t="s">
        <v>31</v>
      </c>
      <c r="R959" s="9" t="s">
        <v>31</v>
      </c>
      <c r="S959" s="9" t="s">
        <v>31</v>
      </c>
      <c r="T959" s="9" t="s">
        <v>31</v>
      </c>
      <c r="U959" s="9" t="s">
        <v>31</v>
      </c>
      <c r="V959" s="9" t="s">
        <v>31</v>
      </c>
      <c r="W959" s="9" t="s">
        <v>31</v>
      </c>
      <c r="X959" s="9" t="s">
        <v>31</v>
      </c>
      <c r="Y959" s="9" t="s">
        <v>31</v>
      </c>
      <c r="Z959" s="9" t="s">
        <v>31</v>
      </c>
      <c r="AA959" s="9" t="s">
        <v>31</v>
      </c>
      <c r="AB959" s="9" t="s">
        <v>31</v>
      </c>
      <c r="AC959" s="9" t="s">
        <v>31</v>
      </c>
    </row>
    <row r="960">
      <c r="A960" s="34">
        <v>987.0</v>
      </c>
      <c r="B960" s="35" t="s">
        <v>3382</v>
      </c>
      <c r="C960" s="35" t="s">
        <v>3383</v>
      </c>
      <c r="D960" s="35" t="s">
        <v>3384</v>
      </c>
      <c r="E960" s="35">
        <v>2003.0</v>
      </c>
      <c r="F960" s="9" t="s">
        <v>31</v>
      </c>
      <c r="G960" s="9" t="s">
        <v>31</v>
      </c>
      <c r="H960" s="9" t="s">
        <v>31</v>
      </c>
      <c r="I960" s="9" t="s">
        <v>31</v>
      </c>
      <c r="J960" s="9" t="s">
        <v>31</v>
      </c>
      <c r="K960" s="9" t="s">
        <v>31</v>
      </c>
      <c r="L960" s="9" t="s">
        <v>31</v>
      </c>
      <c r="M960" s="9" t="s">
        <v>31</v>
      </c>
      <c r="N960" s="9" t="s">
        <v>31</v>
      </c>
      <c r="O960" s="9" t="s">
        <v>31</v>
      </c>
      <c r="P960" s="9" t="s">
        <v>31</v>
      </c>
      <c r="Q960" s="9" t="s">
        <v>31</v>
      </c>
      <c r="R960" s="9" t="s">
        <v>31</v>
      </c>
      <c r="S960" s="9" t="s">
        <v>31</v>
      </c>
      <c r="T960" s="9" t="s">
        <v>31</v>
      </c>
      <c r="U960" s="9" t="s">
        <v>31</v>
      </c>
      <c r="V960" s="9" t="s">
        <v>31</v>
      </c>
      <c r="W960" s="9" t="s">
        <v>31</v>
      </c>
      <c r="X960" s="9" t="s">
        <v>31</v>
      </c>
      <c r="Y960" s="9" t="s">
        <v>31</v>
      </c>
      <c r="Z960" s="9" t="s">
        <v>31</v>
      </c>
      <c r="AA960" s="9" t="s">
        <v>31</v>
      </c>
      <c r="AB960" s="9" t="s">
        <v>31</v>
      </c>
      <c r="AC960" s="9" t="s">
        <v>31</v>
      </c>
    </row>
    <row r="961">
      <c r="A961" s="34">
        <v>989.0</v>
      </c>
      <c r="B961" s="35" t="s">
        <v>3385</v>
      </c>
      <c r="C961" s="35" t="s">
        <v>3386</v>
      </c>
      <c r="D961" s="35" t="s">
        <v>3387</v>
      </c>
      <c r="E961" s="35">
        <v>2003.0</v>
      </c>
      <c r="F961" s="9" t="s">
        <v>31</v>
      </c>
      <c r="G961" s="9" t="s">
        <v>31</v>
      </c>
      <c r="H961" s="9" t="s">
        <v>31</v>
      </c>
      <c r="I961" s="9" t="s">
        <v>31</v>
      </c>
      <c r="J961" s="9" t="s">
        <v>31</v>
      </c>
      <c r="K961" s="9" t="s">
        <v>31</v>
      </c>
      <c r="L961" s="9" t="s">
        <v>31</v>
      </c>
      <c r="M961" s="9" t="s">
        <v>31</v>
      </c>
      <c r="N961" s="9" t="s">
        <v>31</v>
      </c>
      <c r="O961" s="9" t="s">
        <v>31</v>
      </c>
      <c r="P961" s="9" t="s">
        <v>31</v>
      </c>
      <c r="Q961" s="9" t="s">
        <v>31</v>
      </c>
      <c r="R961" s="9" t="s">
        <v>31</v>
      </c>
      <c r="S961" s="9" t="s">
        <v>31</v>
      </c>
      <c r="T961" s="9" t="s">
        <v>31</v>
      </c>
      <c r="U961" s="9" t="s">
        <v>31</v>
      </c>
      <c r="V961" s="9" t="s">
        <v>31</v>
      </c>
      <c r="W961" s="9" t="s">
        <v>31</v>
      </c>
      <c r="X961" s="9" t="s">
        <v>31</v>
      </c>
      <c r="Y961" s="9" t="s">
        <v>31</v>
      </c>
      <c r="Z961" s="9" t="s">
        <v>31</v>
      </c>
      <c r="AA961" s="9" t="s">
        <v>31</v>
      </c>
      <c r="AB961" s="9" t="s">
        <v>31</v>
      </c>
      <c r="AC961" s="9" t="s">
        <v>31</v>
      </c>
    </row>
    <row r="962">
      <c r="A962" s="34">
        <v>990.0</v>
      </c>
      <c r="B962" s="35" t="s">
        <v>3388</v>
      </c>
      <c r="C962" s="35" t="s">
        <v>3389</v>
      </c>
      <c r="D962" s="35" t="s">
        <v>3390</v>
      </c>
      <c r="E962" s="35">
        <v>2003.0</v>
      </c>
      <c r="F962" s="9" t="s">
        <v>31</v>
      </c>
      <c r="G962" s="9" t="s">
        <v>31</v>
      </c>
      <c r="H962" s="9" t="s">
        <v>31</v>
      </c>
      <c r="I962" s="9" t="s">
        <v>31</v>
      </c>
      <c r="J962" s="9" t="s">
        <v>31</v>
      </c>
      <c r="K962" s="9" t="s">
        <v>31</v>
      </c>
      <c r="L962" s="9" t="s">
        <v>31</v>
      </c>
      <c r="M962" s="9" t="s">
        <v>31</v>
      </c>
      <c r="N962" s="9" t="s">
        <v>31</v>
      </c>
      <c r="O962" s="9" t="s">
        <v>31</v>
      </c>
      <c r="P962" s="9" t="s">
        <v>31</v>
      </c>
      <c r="Q962" s="9" t="s">
        <v>31</v>
      </c>
      <c r="R962" s="9" t="s">
        <v>31</v>
      </c>
      <c r="S962" s="9" t="s">
        <v>31</v>
      </c>
      <c r="T962" s="9" t="s">
        <v>31</v>
      </c>
      <c r="U962" s="9" t="s">
        <v>31</v>
      </c>
      <c r="V962" s="9" t="s">
        <v>31</v>
      </c>
      <c r="W962" s="9" t="s">
        <v>31</v>
      </c>
      <c r="X962" s="9" t="s">
        <v>31</v>
      </c>
      <c r="Y962" s="9" t="s">
        <v>31</v>
      </c>
      <c r="Z962" s="9" t="s">
        <v>31</v>
      </c>
      <c r="AA962" s="9" t="s">
        <v>31</v>
      </c>
      <c r="AB962" s="9" t="s">
        <v>31</v>
      </c>
      <c r="AC962" s="9" t="s">
        <v>31</v>
      </c>
    </row>
    <row r="963">
      <c r="A963" s="34">
        <v>991.0</v>
      </c>
      <c r="B963" s="35" t="s">
        <v>3391</v>
      </c>
      <c r="C963" s="35" t="s">
        <v>3392</v>
      </c>
      <c r="D963" s="35" t="s">
        <v>3393</v>
      </c>
      <c r="E963" s="35">
        <v>2003.0</v>
      </c>
      <c r="F963" s="9" t="s">
        <v>31</v>
      </c>
      <c r="G963" s="9" t="s">
        <v>31</v>
      </c>
      <c r="H963" s="9" t="s">
        <v>31</v>
      </c>
      <c r="I963" s="9" t="s">
        <v>31</v>
      </c>
      <c r="J963" s="9" t="s">
        <v>31</v>
      </c>
      <c r="K963" s="9" t="s">
        <v>31</v>
      </c>
      <c r="L963" s="9" t="s">
        <v>31</v>
      </c>
      <c r="M963" s="9" t="s">
        <v>31</v>
      </c>
      <c r="N963" s="9" t="s">
        <v>31</v>
      </c>
      <c r="O963" s="9" t="s">
        <v>31</v>
      </c>
      <c r="P963" s="9" t="s">
        <v>31</v>
      </c>
      <c r="Q963" s="9" t="s">
        <v>31</v>
      </c>
      <c r="R963" s="9" t="s">
        <v>31</v>
      </c>
      <c r="S963" s="9" t="s">
        <v>31</v>
      </c>
      <c r="T963" s="9" t="s">
        <v>31</v>
      </c>
      <c r="U963" s="9" t="s">
        <v>31</v>
      </c>
      <c r="V963" s="9" t="s">
        <v>31</v>
      </c>
      <c r="W963" s="9" t="s">
        <v>31</v>
      </c>
      <c r="X963" s="9" t="s">
        <v>31</v>
      </c>
      <c r="Y963" s="9" t="s">
        <v>31</v>
      </c>
      <c r="Z963" s="9" t="s">
        <v>31</v>
      </c>
      <c r="AA963" s="9" t="s">
        <v>31</v>
      </c>
      <c r="AB963" s="9" t="s">
        <v>31</v>
      </c>
      <c r="AC963" s="9" t="s">
        <v>31</v>
      </c>
    </row>
    <row r="964">
      <c r="A964" s="34">
        <v>995.0</v>
      </c>
      <c r="B964" s="35" t="s">
        <v>3394</v>
      </c>
      <c r="C964" s="35" t="s">
        <v>3395</v>
      </c>
      <c r="D964" s="35" t="s">
        <v>3396</v>
      </c>
      <c r="E964" s="35">
        <v>2003.0</v>
      </c>
      <c r="F964" s="9" t="s">
        <v>31</v>
      </c>
      <c r="G964" s="9" t="s">
        <v>31</v>
      </c>
      <c r="H964" s="9" t="s">
        <v>31</v>
      </c>
      <c r="I964" s="9" t="s">
        <v>31</v>
      </c>
      <c r="J964" s="9" t="s">
        <v>31</v>
      </c>
      <c r="K964" s="9" t="s">
        <v>31</v>
      </c>
      <c r="L964" s="9" t="s">
        <v>31</v>
      </c>
      <c r="M964" s="9" t="s">
        <v>31</v>
      </c>
      <c r="N964" s="9" t="s">
        <v>31</v>
      </c>
      <c r="O964" s="9" t="s">
        <v>31</v>
      </c>
      <c r="P964" s="9" t="s">
        <v>31</v>
      </c>
      <c r="Q964" s="9" t="s">
        <v>31</v>
      </c>
      <c r="R964" s="9" t="s">
        <v>31</v>
      </c>
      <c r="S964" s="9" t="s">
        <v>31</v>
      </c>
      <c r="T964" s="9" t="s">
        <v>31</v>
      </c>
      <c r="U964" s="9" t="s">
        <v>31</v>
      </c>
      <c r="V964" s="9" t="s">
        <v>31</v>
      </c>
      <c r="W964" s="9" t="s">
        <v>31</v>
      </c>
      <c r="X964" s="9" t="s">
        <v>31</v>
      </c>
      <c r="Y964" s="9" t="s">
        <v>31</v>
      </c>
      <c r="Z964" s="9" t="s">
        <v>31</v>
      </c>
      <c r="AA964" s="9" t="s">
        <v>31</v>
      </c>
      <c r="AB964" s="9" t="s">
        <v>31</v>
      </c>
      <c r="AC964" s="9" t="s">
        <v>31</v>
      </c>
    </row>
    <row r="965">
      <c r="A965" s="34">
        <v>999.0</v>
      </c>
      <c r="B965" s="35" t="s">
        <v>3397</v>
      </c>
      <c r="C965" s="35" t="s">
        <v>3398</v>
      </c>
      <c r="D965" s="35" t="s">
        <v>3399</v>
      </c>
      <c r="E965" s="35">
        <v>2003.0</v>
      </c>
      <c r="F965" s="9" t="s">
        <v>31</v>
      </c>
      <c r="G965" s="9" t="s">
        <v>31</v>
      </c>
      <c r="H965" s="9" t="s">
        <v>31</v>
      </c>
      <c r="I965" s="9" t="s">
        <v>31</v>
      </c>
      <c r="J965" s="9" t="s">
        <v>31</v>
      </c>
      <c r="K965" s="9" t="s">
        <v>31</v>
      </c>
      <c r="L965" s="9" t="s">
        <v>31</v>
      </c>
      <c r="M965" s="9" t="s">
        <v>31</v>
      </c>
      <c r="N965" s="9" t="s">
        <v>31</v>
      </c>
      <c r="O965" s="9" t="s">
        <v>31</v>
      </c>
      <c r="P965" s="9" t="s">
        <v>31</v>
      </c>
      <c r="Q965" s="9" t="s">
        <v>31</v>
      </c>
      <c r="R965" s="9" t="s">
        <v>31</v>
      </c>
      <c r="S965" s="9" t="s">
        <v>31</v>
      </c>
      <c r="T965" s="9" t="s">
        <v>31</v>
      </c>
      <c r="U965" s="9" t="s">
        <v>31</v>
      </c>
      <c r="V965" s="9" t="s">
        <v>31</v>
      </c>
      <c r="W965" s="9" t="s">
        <v>31</v>
      </c>
      <c r="X965" s="9" t="s">
        <v>31</v>
      </c>
      <c r="Y965" s="9" t="s">
        <v>31</v>
      </c>
      <c r="Z965" s="9" t="s">
        <v>31</v>
      </c>
      <c r="AA965" s="9" t="s">
        <v>31</v>
      </c>
      <c r="AB965" s="9" t="s">
        <v>31</v>
      </c>
      <c r="AC965" s="9" t="s">
        <v>31</v>
      </c>
    </row>
    <row r="966">
      <c r="A966" s="34">
        <v>1002.0</v>
      </c>
      <c r="B966" s="35" t="s">
        <v>3400</v>
      </c>
      <c r="C966" s="35" t="s">
        <v>3401</v>
      </c>
      <c r="D966" s="35" t="s">
        <v>3402</v>
      </c>
      <c r="E966" s="35">
        <v>2003.0</v>
      </c>
      <c r="F966" s="9" t="s">
        <v>31</v>
      </c>
      <c r="G966" s="9" t="s">
        <v>31</v>
      </c>
      <c r="H966" s="9" t="s">
        <v>31</v>
      </c>
      <c r="I966" s="9" t="s">
        <v>31</v>
      </c>
      <c r="J966" s="9" t="s">
        <v>31</v>
      </c>
      <c r="K966" s="9" t="s">
        <v>31</v>
      </c>
      <c r="L966" s="9" t="s">
        <v>31</v>
      </c>
      <c r="M966" s="9" t="s">
        <v>31</v>
      </c>
      <c r="N966" s="9" t="s">
        <v>31</v>
      </c>
      <c r="O966" s="9" t="s">
        <v>31</v>
      </c>
      <c r="P966" s="9" t="s">
        <v>31</v>
      </c>
      <c r="Q966" s="9" t="s">
        <v>31</v>
      </c>
      <c r="R966" s="9" t="s">
        <v>31</v>
      </c>
      <c r="S966" s="9" t="s">
        <v>31</v>
      </c>
      <c r="T966" s="9" t="s">
        <v>31</v>
      </c>
      <c r="U966" s="9" t="s">
        <v>31</v>
      </c>
      <c r="V966" s="9" t="s">
        <v>31</v>
      </c>
      <c r="W966" s="9" t="s">
        <v>31</v>
      </c>
      <c r="X966" s="9" t="s">
        <v>31</v>
      </c>
      <c r="Y966" s="9" t="s">
        <v>31</v>
      </c>
      <c r="Z966" s="9" t="s">
        <v>31</v>
      </c>
      <c r="AA966" s="9" t="s">
        <v>31</v>
      </c>
      <c r="AB966" s="9" t="s">
        <v>31</v>
      </c>
      <c r="AC966" s="9" t="s">
        <v>31</v>
      </c>
    </row>
    <row r="967">
      <c r="A967" s="34">
        <v>1006.0</v>
      </c>
      <c r="B967" s="35" t="s">
        <v>3403</v>
      </c>
      <c r="C967" s="35" t="s">
        <v>3404</v>
      </c>
      <c r="D967" s="35" t="s">
        <v>3405</v>
      </c>
      <c r="E967" s="36" t="s">
        <v>3406</v>
      </c>
      <c r="F967" s="36" t="s">
        <v>3406</v>
      </c>
      <c r="G967" s="36" t="s">
        <v>3406</v>
      </c>
      <c r="H967" s="36" t="s">
        <v>3406</v>
      </c>
      <c r="I967" s="36" t="s">
        <v>3406</v>
      </c>
      <c r="J967" s="36" t="s">
        <v>3406</v>
      </c>
      <c r="K967" s="36" t="s">
        <v>3406</v>
      </c>
      <c r="L967" s="36" t="s">
        <v>3406</v>
      </c>
      <c r="M967" s="36" t="s">
        <v>3406</v>
      </c>
      <c r="N967" s="36" t="s">
        <v>3406</v>
      </c>
      <c r="O967" s="36" t="s">
        <v>3406</v>
      </c>
      <c r="P967" s="36" t="s">
        <v>3406</v>
      </c>
      <c r="Q967" s="36" t="s">
        <v>3406</v>
      </c>
      <c r="R967" s="36" t="s">
        <v>3406</v>
      </c>
      <c r="S967" s="36" t="s">
        <v>3406</v>
      </c>
      <c r="T967" s="36" t="s">
        <v>3406</v>
      </c>
      <c r="U967" s="36" t="s">
        <v>3406</v>
      </c>
      <c r="V967" s="36" t="s">
        <v>3406</v>
      </c>
      <c r="W967" s="36" t="s">
        <v>3406</v>
      </c>
      <c r="X967" s="36" t="s">
        <v>3406</v>
      </c>
      <c r="Y967" s="36" t="s">
        <v>3406</v>
      </c>
      <c r="Z967" s="36" t="s">
        <v>3406</v>
      </c>
      <c r="AA967" s="36" t="s">
        <v>3406</v>
      </c>
      <c r="AB967" s="36" t="s">
        <v>3406</v>
      </c>
      <c r="AC967" s="36" t="s">
        <v>3406</v>
      </c>
    </row>
    <row r="968">
      <c r="A968" s="34">
        <v>1011.0</v>
      </c>
      <c r="B968" s="35" t="s">
        <v>3407</v>
      </c>
      <c r="C968" s="35" t="s">
        <v>3408</v>
      </c>
      <c r="D968" s="35" t="s">
        <v>3409</v>
      </c>
      <c r="E968" s="36" t="s">
        <v>3406</v>
      </c>
      <c r="F968" s="36" t="s">
        <v>3406</v>
      </c>
      <c r="G968" s="36" t="s">
        <v>3406</v>
      </c>
      <c r="H968" s="36" t="s">
        <v>3406</v>
      </c>
      <c r="I968" s="36" t="s">
        <v>3406</v>
      </c>
      <c r="J968" s="36" t="s">
        <v>3406</v>
      </c>
      <c r="K968" s="36" t="s">
        <v>3406</v>
      </c>
      <c r="L968" s="36" t="s">
        <v>3406</v>
      </c>
      <c r="M968" s="36" t="s">
        <v>3406</v>
      </c>
      <c r="N968" s="36" t="s">
        <v>3406</v>
      </c>
      <c r="O968" s="36" t="s">
        <v>3406</v>
      </c>
      <c r="P968" s="36" t="s">
        <v>3406</v>
      </c>
      <c r="Q968" s="36" t="s">
        <v>3406</v>
      </c>
      <c r="R968" s="36" t="s">
        <v>3406</v>
      </c>
      <c r="S968" s="36" t="s">
        <v>3406</v>
      </c>
      <c r="T968" s="36" t="s">
        <v>3406</v>
      </c>
      <c r="U968" s="36" t="s">
        <v>3406</v>
      </c>
      <c r="V968" s="36" t="s">
        <v>3406</v>
      </c>
      <c r="W968" s="36" t="s">
        <v>3406</v>
      </c>
      <c r="X968" s="36" t="s">
        <v>3406</v>
      </c>
      <c r="Y968" s="36" t="s">
        <v>3406</v>
      </c>
      <c r="Z968" s="36" t="s">
        <v>3406</v>
      </c>
      <c r="AA968" s="36" t="s">
        <v>3406</v>
      </c>
      <c r="AB968" s="36" t="s">
        <v>3406</v>
      </c>
      <c r="AC968" s="36" t="s">
        <v>3406</v>
      </c>
    </row>
    <row r="969">
      <c r="A969" s="34">
        <v>1012.0</v>
      </c>
      <c r="B969" s="35" t="s">
        <v>3410</v>
      </c>
      <c r="C969" s="35" t="s">
        <v>3411</v>
      </c>
      <c r="D969" s="35" t="s">
        <v>3412</v>
      </c>
      <c r="E969" s="36" t="s">
        <v>3406</v>
      </c>
      <c r="F969" s="36" t="s">
        <v>3406</v>
      </c>
      <c r="G969" s="36" t="s">
        <v>3406</v>
      </c>
      <c r="H969" s="36" t="s">
        <v>3406</v>
      </c>
      <c r="I969" s="36" t="s">
        <v>3406</v>
      </c>
      <c r="J969" s="36" t="s">
        <v>3406</v>
      </c>
      <c r="K969" s="36" t="s">
        <v>3406</v>
      </c>
      <c r="L969" s="36" t="s">
        <v>3406</v>
      </c>
      <c r="M969" s="36" t="s">
        <v>3406</v>
      </c>
      <c r="N969" s="36" t="s">
        <v>3406</v>
      </c>
      <c r="O969" s="36" t="s">
        <v>3406</v>
      </c>
      <c r="P969" s="36" t="s">
        <v>3406</v>
      </c>
      <c r="Q969" s="36" t="s">
        <v>3406</v>
      </c>
      <c r="R969" s="36" t="s">
        <v>3406</v>
      </c>
      <c r="S969" s="36" t="s">
        <v>3406</v>
      </c>
      <c r="T969" s="36" t="s">
        <v>3406</v>
      </c>
      <c r="U969" s="36" t="s">
        <v>3406</v>
      </c>
      <c r="V969" s="36" t="s">
        <v>3406</v>
      </c>
      <c r="W969" s="36" t="s">
        <v>3406</v>
      </c>
      <c r="X969" s="36" t="s">
        <v>3406</v>
      </c>
      <c r="Y969" s="36" t="s">
        <v>3406</v>
      </c>
      <c r="Z969" s="36" t="s">
        <v>3406</v>
      </c>
      <c r="AA969" s="36" t="s">
        <v>3406</v>
      </c>
      <c r="AB969" s="36" t="s">
        <v>3406</v>
      </c>
      <c r="AC969" s="36" t="s">
        <v>3406</v>
      </c>
    </row>
    <row r="970">
      <c r="A970" s="34">
        <v>1013.0</v>
      </c>
      <c r="B970" s="35" t="s">
        <v>3413</v>
      </c>
      <c r="C970" s="35" t="s">
        <v>3414</v>
      </c>
      <c r="D970" s="35" t="s">
        <v>3415</v>
      </c>
      <c r="E970" s="36" t="s">
        <v>3406</v>
      </c>
      <c r="F970" s="36" t="s">
        <v>3406</v>
      </c>
      <c r="G970" s="36" t="s">
        <v>3406</v>
      </c>
      <c r="H970" s="36" t="s">
        <v>3406</v>
      </c>
      <c r="I970" s="36" t="s">
        <v>3406</v>
      </c>
      <c r="J970" s="36" t="s">
        <v>3406</v>
      </c>
      <c r="K970" s="36" t="s">
        <v>3406</v>
      </c>
      <c r="L970" s="36" t="s">
        <v>3406</v>
      </c>
      <c r="M970" s="36" t="s">
        <v>3406</v>
      </c>
      <c r="N970" s="36" t="s">
        <v>3406</v>
      </c>
      <c r="O970" s="36" t="s">
        <v>3406</v>
      </c>
      <c r="P970" s="36" t="s">
        <v>3406</v>
      </c>
      <c r="Q970" s="36" t="s">
        <v>3406</v>
      </c>
      <c r="R970" s="36" t="s">
        <v>3406</v>
      </c>
      <c r="S970" s="36" t="s">
        <v>3406</v>
      </c>
      <c r="T970" s="36" t="s">
        <v>3406</v>
      </c>
      <c r="U970" s="36" t="s">
        <v>3406</v>
      </c>
      <c r="V970" s="36" t="s">
        <v>3406</v>
      </c>
      <c r="W970" s="36" t="s">
        <v>3406</v>
      </c>
      <c r="X970" s="36" t="s">
        <v>3406</v>
      </c>
      <c r="Y970" s="36" t="s">
        <v>3406</v>
      </c>
      <c r="Z970" s="36" t="s">
        <v>3406</v>
      </c>
      <c r="AA970" s="36" t="s">
        <v>3406</v>
      </c>
      <c r="AB970" s="36" t="s">
        <v>3406</v>
      </c>
      <c r="AC970" s="36" t="s">
        <v>3406</v>
      </c>
    </row>
    <row r="971">
      <c r="A971" s="34">
        <v>1014.0</v>
      </c>
      <c r="B971" s="35" t="s">
        <v>3416</v>
      </c>
      <c r="C971" s="35" t="s">
        <v>3417</v>
      </c>
      <c r="D971" s="35" t="s">
        <v>3418</v>
      </c>
      <c r="E971" s="36" t="s">
        <v>3406</v>
      </c>
      <c r="F971" s="36" t="s">
        <v>3406</v>
      </c>
      <c r="G971" s="36" t="s">
        <v>3406</v>
      </c>
      <c r="H971" s="36" t="s">
        <v>3406</v>
      </c>
      <c r="I971" s="36" t="s">
        <v>3406</v>
      </c>
      <c r="J971" s="36" t="s">
        <v>3406</v>
      </c>
      <c r="K971" s="36" t="s">
        <v>3406</v>
      </c>
      <c r="L971" s="36" t="s">
        <v>3406</v>
      </c>
      <c r="M971" s="36" t="s">
        <v>3406</v>
      </c>
      <c r="N971" s="36" t="s">
        <v>3406</v>
      </c>
      <c r="O971" s="36" t="s">
        <v>3406</v>
      </c>
      <c r="P971" s="36" t="s">
        <v>3406</v>
      </c>
      <c r="Q971" s="36" t="s">
        <v>3406</v>
      </c>
      <c r="R971" s="36" t="s">
        <v>3406</v>
      </c>
      <c r="S971" s="36" t="s">
        <v>3406</v>
      </c>
      <c r="T971" s="36" t="s">
        <v>3406</v>
      </c>
      <c r="U971" s="36" t="s">
        <v>3406</v>
      </c>
      <c r="V971" s="36" t="s">
        <v>3406</v>
      </c>
      <c r="W971" s="36" t="s">
        <v>3406</v>
      </c>
      <c r="X971" s="36" t="s">
        <v>3406</v>
      </c>
      <c r="Y971" s="36" t="s">
        <v>3406</v>
      </c>
      <c r="Z971" s="36" t="s">
        <v>3406</v>
      </c>
      <c r="AA971" s="36" t="s">
        <v>3406</v>
      </c>
      <c r="AB971" s="36" t="s">
        <v>3406</v>
      </c>
      <c r="AC971" s="36" t="s">
        <v>3406</v>
      </c>
    </row>
    <row r="972">
      <c r="A972" s="34">
        <v>1015.0</v>
      </c>
      <c r="B972" s="35" t="s">
        <v>3419</v>
      </c>
      <c r="C972" s="35" t="s">
        <v>3420</v>
      </c>
      <c r="D972" s="35" t="s">
        <v>3421</v>
      </c>
      <c r="E972" s="36" t="s">
        <v>3406</v>
      </c>
      <c r="F972" s="36" t="s">
        <v>3406</v>
      </c>
      <c r="G972" s="36" t="s">
        <v>3406</v>
      </c>
      <c r="H972" s="36" t="s">
        <v>3406</v>
      </c>
      <c r="I972" s="36" t="s">
        <v>3406</v>
      </c>
      <c r="J972" s="36" t="s">
        <v>3406</v>
      </c>
      <c r="K972" s="36" t="s">
        <v>3406</v>
      </c>
      <c r="L972" s="36" t="s">
        <v>3406</v>
      </c>
      <c r="M972" s="36" t="s">
        <v>3406</v>
      </c>
      <c r="N972" s="36" t="s">
        <v>3406</v>
      </c>
      <c r="O972" s="36" t="s">
        <v>3406</v>
      </c>
      <c r="P972" s="36" t="s">
        <v>3406</v>
      </c>
      <c r="Q972" s="36" t="s">
        <v>3406</v>
      </c>
      <c r="R972" s="36" t="s">
        <v>3406</v>
      </c>
      <c r="S972" s="36" t="s">
        <v>3406</v>
      </c>
      <c r="T972" s="36" t="s">
        <v>3406</v>
      </c>
      <c r="U972" s="36" t="s">
        <v>3406</v>
      </c>
      <c r="V972" s="36" t="s">
        <v>3406</v>
      </c>
      <c r="W972" s="36" t="s">
        <v>3406</v>
      </c>
      <c r="X972" s="36" t="s">
        <v>3406</v>
      </c>
      <c r="Y972" s="36" t="s">
        <v>3406</v>
      </c>
      <c r="Z972" s="36" t="s">
        <v>3406</v>
      </c>
      <c r="AA972" s="36" t="s">
        <v>3406</v>
      </c>
      <c r="AB972" s="36" t="s">
        <v>3406</v>
      </c>
      <c r="AC972" s="36" t="s">
        <v>3406</v>
      </c>
    </row>
    <row r="973">
      <c r="A973" s="34">
        <v>1016.0</v>
      </c>
      <c r="B973" s="35" t="s">
        <v>3422</v>
      </c>
      <c r="C973" s="35" t="s">
        <v>3423</v>
      </c>
      <c r="D973" s="35" t="s">
        <v>3424</v>
      </c>
      <c r="E973" s="36" t="s">
        <v>3406</v>
      </c>
      <c r="F973" s="36" t="s">
        <v>3406</v>
      </c>
      <c r="G973" s="36" t="s">
        <v>3406</v>
      </c>
      <c r="H973" s="36" t="s">
        <v>3406</v>
      </c>
      <c r="I973" s="36" t="s">
        <v>3406</v>
      </c>
      <c r="J973" s="36" t="s">
        <v>3406</v>
      </c>
      <c r="K973" s="36" t="s">
        <v>3406</v>
      </c>
      <c r="L973" s="36" t="s">
        <v>3406</v>
      </c>
      <c r="M973" s="36" t="s">
        <v>3406</v>
      </c>
      <c r="N973" s="36" t="s">
        <v>3406</v>
      </c>
      <c r="O973" s="36" t="s">
        <v>3406</v>
      </c>
      <c r="P973" s="36" t="s">
        <v>3406</v>
      </c>
      <c r="Q973" s="36" t="s">
        <v>3406</v>
      </c>
      <c r="R973" s="36" t="s">
        <v>3406</v>
      </c>
      <c r="S973" s="36" t="s">
        <v>3406</v>
      </c>
      <c r="T973" s="36" t="s">
        <v>3406</v>
      </c>
      <c r="U973" s="36" t="s">
        <v>3406</v>
      </c>
      <c r="V973" s="36" t="s">
        <v>3406</v>
      </c>
      <c r="W973" s="36" t="s">
        <v>3406</v>
      </c>
      <c r="X973" s="36" t="s">
        <v>3406</v>
      </c>
      <c r="Y973" s="36" t="s">
        <v>3406</v>
      </c>
      <c r="Z973" s="36" t="s">
        <v>3406</v>
      </c>
      <c r="AA973" s="36" t="s">
        <v>3406</v>
      </c>
      <c r="AB973" s="36" t="s">
        <v>3406</v>
      </c>
      <c r="AC973" s="36" t="s">
        <v>3406</v>
      </c>
    </row>
    <row r="974">
      <c r="A974" s="34">
        <v>1017.0</v>
      </c>
      <c r="B974" s="35" t="s">
        <v>3425</v>
      </c>
      <c r="C974" s="35" t="s">
        <v>3426</v>
      </c>
      <c r="D974" s="35" t="s">
        <v>3427</v>
      </c>
      <c r="E974" s="36" t="s">
        <v>3406</v>
      </c>
      <c r="F974" s="36" t="s">
        <v>3406</v>
      </c>
      <c r="G974" s="36" t="s">
        <v>3406</v>
      </c>
      <c r="H974" s="36" t="s">
        <v>3406</v>
      </c>
      <c r="I974" s="36" t="s">
        <v>3406</v>
      </c>
      <c r="J974" s="36" t="s">
        <v>3406</v>
      </c>
      <c r="K974" s="36" t="s">
        <v>3406</v>
      </c>
      <c r="L974" s="36" t="s">
        <v>3406</v>
      </c>
      <c r="M974" s="36" t="s">
        <v>3406</v>
      </c>
      <c r="N974" s="36" t="s">
        <v>3406</v>
      </c>
      <c r="O974" s="36" t="s">
        <v>3406</v>
      </c>
      <c r="P974" s="36" t="s">
        <v>3406</v>
      </c>
      <c r="Q974" s="36" t="s">
        <v>3406</v>
      </c>
      <c r="R974" s="36" t="s">
        <v>3406</v>
      </c>
      <c r="S974" s="36" t="s">
        <v>3406</v>
      </c>
      <c r="T974" s="36" t="s">
        <v>3406</v>
      </c>
      <c r="U974" s="36" t="s">
        <v>3406</v>
      </c>
      <c r="V974" s="36" t="s">
        <v>3406</v>
      </c>
      <c r="W974" s="36" t="s">
        <v>3406</v>
      </c>
      <c r="X974" s="36" t="s">
        <v>3406</v>
      </c>
      <c r="Y974" s="36" t="s">
        <v>3406</v>
      </c>
      <c r="Z974" s="36" t="s">
        <v>3406</v>
      </c>
      <c r="AA974" s="36" t="s">
        <v>3406</v>
      </c>
      <c r="AB974" s="36" t="s">
        <v>3406</v>
      </c>
      <c r="AC974" s="36" t="s">
        <v>3406</v>
      </c>
    </row>
    <row r="975">
      <c r="A975" s="34">
        <v>1018.0</v>
      </c>
      <c r="B975" s="35" t="s">
        <v>3428</v>
      </c>
      <c r="C975" s="35" t="s">
        <v>3429</v>
      </c>
      <c r="D975" s="35" t="s">
        <v>3430</v>
      </c>
      <c r="E975" s="36" t="s">
        <v>3406</v>
      </c>
      <c r="F975" s="36" t="s">
        <v>3406</v>
      </c>
      <c r="G975" s="36" t="s">
        <v>3406</v>
      </c>
      <c r="H975" s="36" t="s">
        <v>3406</v>
      </c>
      <c r="I975" s="36" t="s">
        <v>3406</v>
      </c>
      <c r="J975" s="36" t="s">
        <v>3406</v>
      </c>
      <c r="K975" s="36" t="s">
        <v>3406</v>
      </c>
      <c r="L975" s="36" t="s">
        <v>3406</v>
      </c>
      <c r="M975" s="36" t="s">
        <v>3406</v>
      </c>
      <c r="N975" s="36" t="s">
        <v>3406</v>
      </c>
      <c r="O975" s="36" t="s">
        <v>3406</v>
      </c>
      <c r="P975" s="36" t="s">
        <v>3406</v>
      </c>
      <c r="Q975" s="36" t="s">
        <v>3406</v>
      </c>
      <c r="R975" s="36" t="s">
        <v>3406</v>
      </c>
      <c r="S975" s="36" t="s">
        <v>3406</v>
      </c>
      <c r="T975" s="36" t="s">
        <v>3406</v>
      </c>
      <c r="U975" s="36" t="s">
        <v>3406</v>
      </c>
      <c r="V975" s="36" t="s">
        <v>3406</v>
      </c>
      <c r="W975" s="36" t="s">
        <v>3406</v>
      </c>
      <c r="X975" s="36" t="s">
        <v>3406</v>
      </c>
      <c r="Y975" s="36" t="s">
        <v>3406</v>
      </c>
      <c r="Z975" s="36" t="s">
        <v>3406</v>
      </c>
      <c r="AA975" s="36" t="s">
        <v>3406</v>
      </c>
      <c r="AB975" s="36" t="s">
        <v>3406</v>
      </c>
      <c r="AC975" s="36" t="s">
        <v>3406</v>
      </c>
    </row>
    <row r="976">
      <c r="G976" s="37"/>
      <c r="H976" s="37"/>
      <c r="I976" s="37"/>
      <c r="J976" s="37"/>
      <c r="K976" s="37"/>
      <c r="L976" s="37"/>
      <c r="M976" s="37"/>
      <c r="N976" s="37"/>
    </row>
    <row r="977">
      <c r="G977" s="37"/>
      <c r="H977" s="37"/>
      <c r="I977" s="37"/>
      <c r="J977" s="37"/>
      <c r="K977" s="37"/>
      <c r="L977" s="37"/>
      <c r="M977" s="37"/>
      <c r="N977" s="37"/>
    </row>
    <row r="978">
      <c r="G978" s="37"/>
      <c r="H978" s="37"/>
      <c r="I978" s="37"/>
      <c r="J978" s="37"/>
      <c r="K978" s="37"/>
      <c r="L978" s="37"/>
      <c r="M978" s="37"/>
      <c r="N978" s="37"/>
    </row>
    <row r="979">
      <c r="G979" s="37"/>
      <c r="H979" s="37"/>
      <c r="I979" s="37"/>
      <c r="J979" s="37"/>
      <c r="K979" s="37"/>
      <c r="L979" s="37"/>
      <c r="M979" s="37"/>
      <c r="N979" s="37"/>
    </row>
    <row r="980">
      <c r="G980" s="37"/>
      <c r="H980" s="37"/>
      <c r="I980" s="37"/>
      <c r="J980" s="37"/>
      <c r="K980" s="37"/>
      <c r="L980" s="37"/>
      <c r="M980" s="37"/>
      <c r="N980" s="37"/>
    </row>
    <row r="981">
      <c r="G981" s="37"/>
      <c r="H981" s="37"/>
      <c r="I981" s="37"/>
      <c r="J981" s="37"/>
      <c r="K981" s="37"/>
      <c r="L981" s="37"/>
      <c r="M981" s="37"/>
      <c r="N981" s="37"/>
    </row>
    <row r="982">
      <c r="G982" s="37"/>
      <c r="H982" s="37"/>
      <c r="I982" s="37"/>
      <c r="J982" s="37"/>
      <c r="K982" s="37"/>
      <c r="L982" s="37"/>
      <c r="M982" s="37"/>
      <c r="N982" s="37"/>
    </row>
    <row r="983">
      <c r="G983" s="37"/>
      <c r="H983" s="37"/>
      <c r="I983" s="37"/>
      <c r="J983" s="37"/>
      <c r="K983" s="37"/>
      <c r="L983" s="37"/>
      <c r="M983" s="37"/>
      <c r="N983" s="37"/>
    </row>
    <row r="984">
      <c r="G984" s="37"/>
      <c r="H984" s="37"/>
      <c r="I984" s="37"/>
      <c r="J984" s="37"/>
      <c r="K984" s="37"/>
      <c r="L984" s="37"/>
      <c r="M984" s="37"/>
      <c r="N984" s="37"/>
    </row>
    <row r="985">
      <c r="G985" s="37"/>
      <c r="H985" s="37"/>
      <c r="I985" s="37"/>
      <c r="J985" s="37"/>
      <c r="K985" s="37"/>
      <c r="L985" s="37"/>
      <c r="M985" s="37"/>
      <c r="N985" s="37"/>
    </row>
    <row r="986">
      <c r="G986" s="37"/>
      <c r="H986" s="37"/>
      <c r="I986" s="37"/>
      <c r="J986" s="37"/>
      <c r="K986" s="37"/>
      <c r="L986" s="37"/>
      <c r="M986" s="37"/>
      <c r="N986" s="37"/>
    </row>
    <row r="987">
      <c r="G987" s="37"/>
      <c r="H987" s="37"/>
      <c r="I987" s="37"/>
      <c r="J987" s="37"/>
      <c r="K987" s="37"/>
      <c r="L987" s="37"/>
      <c r="M987" s="37"/>
      <c r="N987" s="37"/>
    </row>
    <row r="988">
      <c r="G988" s="37"/>
      <c r="H988" s="37"/>
      <c r="I988" s="37"/>
      <c r="J988" s="37"/>
      <c r="K988" s="37"/>
      <c r="L988" s="37"/>
      <c r="M988" s="37"/>
      <c r="N988" s="37"/>
    </row>
    <row r="989">
      <c r="G989" s="37"/>
      <c r="H989" s="37"/>
      <c r="I989" s="37"/>
      <c r="J989" s="37"/>
      <c r="K989" s="37"/>
      <c r="L989" s="37"/>
      <c r="M989" s="37"/>
      <c r="N989" s="37"/>
    </row>
    <row r="990">
      <c r="G990" s="37"/>
      <c r="H990" s="37"/>
      <c r="I990" s="37"/>
      <c r="J990" s="37"/>
      <c r="K990" s="37"/>
      <c r="L990" s="37"/>
      <c r="M990" s="37"/>
      <c r="N990" s="37"/>
    </row>
    <row r="991">
      <c r="G991" s="37"/>
      <c r="H991" s="37"/>
      <c r="I991" s="37"/>
      <c r="J991" s="37"/>
      <c r="K991" s="37"/>
      <c r="L991" s="37"/>
      <c r="M991" s="37"/>
      <c r="N991" s="37"/>
    </row>
    <row r="992">
      <c r="G992" s="37"/>
      <c r="H992" s="37"/>
      <c r="I992" s="37"/>
      <c r="J992" s="37"/>
      <c r="K992" s="37"/>
      <c r="L992" s="37"/>
      <c r="M992" s="37"/>
      <c r="N992" s="37"/>
    </row>
    <row r="993">
      <c r="G993" s="37"/>
      <c r="H993" s="37"/>
      <c r="I993" s="37"/>
      <c r="J993" s="37"/>
      <c r="K993" s="37"/>
      <c r="L993" s="37"/>
      <c r="M993" s="37"/>
      <c r="N993" s="37"/>
    </row>
    <row r="994">
      <c r="G994" s="37"/>
      <c r="H994" s="37"/>
      <c r="I994" s="37"/>
      <c r="J994" s="37"/>
      <c r="K994" s="37"/>
      <c r="L994" s="37"/>
      <c r="M994" s="37"/>
      <c r="N994" s="37"/>
    </row>
    <row r="995">
      <c r="G995" s="37"/>
      <c r="H995" s="37"/>
      <c r="I995" s="37"/>
      <c r="J995" s="37"/>
      <c r="K995" s="37"/>
      <c r="L995" s="37"/>
      <c r="M995" s="37"/>
      <c r="N995" s="37"/>
    </row>
    <row r="996">
      <c r="G996" s="37"/>
      <c r="H996" s="37"/>
      <c r="I996" s="37"/>
      <c r="J996" s="37"/>
      <c r="K996" s="37"/>
      <c r="L996" s="37"/>
      <c r="M996" s="37"/>
      <c r="N996" s="37"/>
    </row>
    <row r="997">
      <c r="G997" s="37"/>
      <c r="H997" s="37"/>
      <c r="I997" s="37"/>
      <c r="J997" s="37"/>
      <c r="K997" s="37"/>
      <c r="L997" s="37"/>
      <c r="M997" s="37"/>
      <c r="N997" s="37"/>
    </row>
    <row r="998">
      <c r="G998" s="37"/>
      <c r="H998" s="37"/>
      <c r="I998" s="37"/>
      <c r="J998" s="37"/>
      <c r="K998" s="37"/>
      <c r="L998" s="37"/>
      <c r="M998" s="37"/>
      <c r="N998" s="37"/>
    </row>
    <row r="999">
      <c r="G999" s="37"/>
      <c r="H999" s="37"/>
      <c r="I999" s="37"/>
      <c r="J999" s="37"/>
      <c r="K999" s="37"/>
      <c r="L999" s="37"/>
      <c r="M999" s="37"/>
      <c r="N999" s="37"/>
    </row>
    <row r="1000">
      <c r="G1000" s="37"/>
      <c r="H1000" s="37"/>
      <c r="I1000" s="37"/>
      <c r="J1000" s="37"/>
      <c r="K1000" s="37"/>
      <c r="L1000" s="37"/>
      <c r="M1000" s="37"/>
      <c r="N1000" s="37"/>
    </row>
    <row r="1001">
      <c r="G1001" s="37"/>
      <c r="H1001" s="37"/>
      <c r="I1001" s="37"/>
      <c r="J1001" s="37"/>
      <c r="K1001" s="37"/>
      <c r="L1001" s="37"/>
      <c r="M1001" s="37"/>
      <c r="N1001" s="37"/>
    </row>
    <row r="1002">
      <c r="G1002" s="37"/>
      <c r="H1002" s="37"/>
      <c r="I1002" s="37"/>
      <c r="J1002" s="37"/>
      <c r="K1002" s="37"/>
      <c r="L1002" s="37"/>
      <c r="M1002" s="37"/>
      <c r="N1002" s="37"/>
    </row>
    <row r="1003">
      <c r="G1003" s="37"/>
      <c r="H1003" s="37"/>
      <c r="I1003" s="37"/>
      <c r="J1003" s="37"/>
      <c r="K1003" s="37"/>
      <c r="L1003" s="37"/>
      <c r="M1003" s="37"/>
      <c r="N1003" s="37"/>
    </row>
    <row r="1004">
      <c r="G1004" s="37"/>
      <c r="H1004" s="37"/>
      <c r="I1004" s="37"/>
      <c r="J1004" s="37"/>
      <c r="K1004" s="37"/>
      <c r="L1004" s="37"/>
      <c r="M1004" s="37"/>
      <c r="N1004" s="37"/>
    </row>
    <row r="1005">
      <c r="G1005" s="37"/>
      <c r="H1005" s="37"/>
      <c r="I1005" s="37"/>
      <c r="J1005" s="37"/>
      <c r="K1005" s="37"/>
      <c r="L1005" s="37"/>
      <c r="M1005" s="37"/>
      <c r="N1005" s="37"/>
    </row>
  </sheetData>
  <mergeCells count="4">
    <mergeCell ref="U1:Y1"/>
    <mergeCell ref="S5:T5"/>
    <mergeCell ref="S7:T7"/>
    <mergeCell ref="S16:T16"/>
  </mergeCells>
  <hyperlinks>
    <hyperlink r:id="rId1" ref="F236"/>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8.13"/>
    <col customWidth="1" min="4" max="4" width="7.88"/>
    <col hidden="1" min="11" max="16" width="12.63"/>
    <col customWidth="1" min="19" max="19" width="40.5"/>
  </cols>
  <sheetData>
    <row r="1">
      <c r="A1" s="1" t="s">
        <v>3431</v>
      </c>
      <c r="B1" s="1" t="s">
        <v>2</v>
      </c>
      <c r="C1" s="1" t="s">
        <v>3432</v>
      </c>
      <c r="D1" s="1" t="s">
        <v>5</v>
      </c>
      <c r="E1" s="1" t="s">
        <v>6</v>
      </c>
      <c r="F1" s="38" t="s">
        <v>7</v>
      </c>
      <c r="G1" s="38" t="s">
        <v>8</v>
      </c>
      <c r="H1" s="38" t="s">
        <v>9</v>
      </c>
      <c r="I1" s="38" t="s">
        <v>10</v>
      </c>
      <c r="J1" s="38" t="s">
        <v>11</v>
      </c>
      <c r="K1" s="4" t="s">
        <v>15</v>
      </c>
      <c r="L1" s="4" t="s">
        <v>16</v>
      </c>
      <c r="M1" s="1" t="s">
        <v>17</v>
      </c>
      <c r="N1" s="1" t="s">
        <v>18</v>
      </c>
      <c r="O1" s="1" t="s">
        <v>19</v>
      </c>
      <c r="P1" s="1" t="s">
        <v>20</v>
      </c>
      <c r="Q1" s="5"/>
      <c r="R1" s="6"/>
      <c r="S1" s="6"/>
      <c r="T1" s="6"/>
      <c r="U1" s="6"/>
      <c r="V1" s="6"/>
      <c r="W1" s="6"/>
      <c r="X1" s="6"/>
      <c r="Y1" s="6"/>
      <c r="Z1" s="6"/>
      <c r="AA1" s="6"/>
      <c r="AB1" s="6"/>
      <c r="AC1" s="6"/>
      <c r="AD1" s="6"/>
      <c r="AE1" s="6"/>
      <c r="AF1" s="6"/>
      <c r="AG1" s="6"/>
      <c r="AH1" s="6"/>
      <c r="AI1" s="6"/>
      <c r="AJ1" s="6"/>
      <c r="AK1" s="6"/>
      <c r="AL1" s="6"/>
      <c r="AM1" s="6"/>
    </row>
    <row r="2">
      <c r="A2" s="7"/>
      <c r="B2" s="11" t="s">
        <v>3433</v>
      </c>
      <c r="C2" s="11" t="s">
        <v>3434</v>
      </c>
      <c r="D2" s="7">
        <v>2021.0</v>
      </c>
      <c r="E2" s="39" t="s">
        <v>3435</v>
      </c>
      <c r="F2" s="39" t="s">
        <v>39</v>
      </c>
      <c r="G2" s="40"/>
      <c r="H2" s="39" t="s">
        <v>40</v>
      </c>
      <c r="I2" s="39">
        <v>0.0</v>
      </c>
      <c r="J2" s="39" t="s">
        <v>3436</v>
      </c>
      <c r="K2" s="9"/>
      <c r="L2" s="9"/>
      <c r="M2" s="9"/>
      <c r="N2" s="9"/>
      <c r="O2" s="9"/>
      <c r="P2" s="9"/>
      <c r="Q2" s="39"/>
      <c r="R2" s="39"/>
      <c r="S2" s="41" t="s">
        <v>3437</v>
      </c>
      <c r="T2" s="42">
        <f>countif(J1:J2538,"Study design")</f>
        <v>0</v>
      </c>
      <c r="U2" s="39"/>
      <c r="V2" s="39"/>
      <c r="W2" s="39"/>
      <c r="X2" s="39"/>
      <c r="Y2" s="43" t="s">
        <v>3438</v>
      </c>
      <c r="Z2" s="43" t="s">
        <v>3439</v>
      </c>
      <c r="AA2" s="43" t="s">
        <v>3440</v>
      </c>
      <c r="AB2" s="43"/>
      <c r="AC2" s="43" t="s">
        <v>3441</v>
      </c>
      <c r="AD2" s="43"/>
      <c r="AE2" s="43"/>
      <c r="AF2" s="43"/>
      <c r="AG2" s="43"/>
      <c r="AH2" s="43"/>
      <c r="AI2" s="43"/>
      <c r="AJ2" s="43"/>
      <c r="AK2" s="43"/>
      <c r="AL2" s="43"/>
      <c r="AM2" s="43"/>
    </row>
    <row r="3">
      <c r="A3" s="7"/>
      <c r="B3" s="11" t="s">
        <v>3442</v>
      </c>
      <c r="C3" s="11" t="s">
        <v>3443</v>
      </c>
      <c r="D3" s="7">
        <v>2021.0</v>
      </c>
      <c r="E3" s="9" t="s">
        <v>31</v>
      </c>
      <c r="F3" s="9" t="s">
        <v>31</v>
      </c>
      <c r="G3" s="9" t="s">
        <v>31</v>
      </c>
      <c r="H3" s="9" t="s">
        <v>31</v>
      </c>
      <c r="I3" s="9" t="s">
        <v>31</v>
      </c>
      <c r="J3" s="9" t="s">
        <v>31</v>
      </c>
      <c r="K3" s="9"/>
      <c r="L3" s="9"/>
      <c r="M3" s="9"/>
      <c r="N3" s="9"/>
      <c r="O3" s="9"/>
      <c r="P3" s="9"/>
      <c r="Q3" s="39"/>
      <c r="R3" s="39"/>
      <c r="S3" s="44" t="s">
        <v>31</v>
      </c>
      <c r="T3" s="42">
        <f>countif(J1:J2538,"Could not see clear evidence of CR in mice in vivo")</f>
        <v>290</v>
      </c>
      <c r="U3" s="39"/>
      <c r="V3" s="39"/>
      <c r="W3" s="39"/>
      <c r="X3" s="39" t="s">
        <v>7</v>
      </c>
      <c r="Y3" s="42">
        <f>COUNTA(G1:G1142)</f>
        <v>828</v>
      </c>
      <c r="Z3" s="42">
        <f t="shared" ref="Z3:Z4" si="1">1130-Y3</f>
        <v>302</v>
      </c>
      <c r="AA3" s="42">
        <f t="shared" ref="AA3:AA4" si="2">(Y3/974)*100</f>
        <v>85.01026694</v>
      </c>
      <c r="AB3" s="42"/>
      <c r="AC3" s="42">
        <f>AVERAGE(AA3:AA4)</f>
        <v>90.04106776</v>
      </c>
      <c r="AD3" s="42"/>
      <c r="AE3" s="42"/>
      <c r="AF3" s="42"/>
      <c r="AG3" s="42"/>
      <c r="AH3" s="42"/>
      <c r="AI3" s="42"/>
      <c r="AJ3" s="42"/>
      <c r="AK3" s="42"/>
      <c r="AL3" s="42"/>
      <c r="AM3" s="42"/>
    </row>
    <row r="4">
      <c r="A4" s="7"/>
      <c r="B4" s="11" t="s">
        <v>3444</v>
      </c>
      <c r="C4" s="11" t="s">
        <v>3445</v>
      </c>
      <c r="D4" s="7">
        <v>2021.0</v>
      </c>
      <c r="E4" s="39" t="s">
        <v>84</v>
      </c>
      <c r="F4" s="39" t="s">
        <v>39</v>
      </c>
      <c r="G4" s="40"/>
      <c r="H4" s="39" t="s">
        <v>40</v>
      </c>
      <c r="I4" s="39">
        <v>0.0</v>
      </c>
      <c r="J4" s="39" t="s">
        <v>3436</v>
      </c>
      <c r="K4" s="9"/>
      <c r="L4" s="9"/>
      <c r="M4" s="9"/>
      <c r="N4" s="9"/>
      <c r="O4" s="9"/>
      <c r="P4" s="9"/>
      <c r="Q4" s="39"/>
      <c r="R4" s="39"/>
      <c r="S4" s="45" t="s">
        <v>3446</v>
      </c>
      <c r="T4" s="42">
        <f>countif(J1:J2538,"(Meta/ secondary) Analysis of done experiment(s)")</f>
        <v>16</v>
      </c>
      <c r="U4" s="39"/>
      <c r="V4" s="39"/>
      <c r="W4" s="39"/>
      <c r="X4" s="20" t="s">
        <v>9</v>
      </c>
      <c r="Y4" s="28">
        <f>COUNTA(I1:I1142)</f>
        <v>926</v>
      </c>
      <c r="Z4" s="28">
        <f t="shared" si="1"/>
        <v>204</v>
      </c>
      <c r="AA4" s="42">
        <f t="shared" si="2"/>
        <v>95.07186858</v>
      </c>
    </row>
    <row r="5">
      <c r="A5" s="7"/>
      <c r="B5" s="11" t="s">
        <v>3447</v>
      </c>
      <c r="C5" s="11" t="s">
        <v>3448</v>
      </c>
      <c r="D5" s="7">
        <v>2021.0</v>
      </c>
      <c r="E5" s="39" t="s">
        <v>3449</v>
      </c>
      <c r="F5" s="39" t="s">
        <v>40</v>
      </c>
      <c r="G5" s="39">
        <v>0.0</v>
      </c>
      <c r="H5" s="39" t="s">
        <v>39</v>
      </c>
      <c r="I5" s="40"/>
      <c r="J5" s="39" t="s">
        <v>3436</v>
      </c>
      <c r="K5" s="9"/>
      <c r="L5" s="9"/>
      <c r="M5" s="9"/>
      <c r="N5" s="9"/>
      <c r="O5" s="9"/>
      <c r="P5" s="9"/>
      <c r="Q5" s="39"/>
      <c r="R5" s="39"/>
      <c r="S5" s="46" t="s">
        <v>3450</v>
      </c>
      <c r="T5" s="42">
        <f>countif(J1:J2538,"Can't access (in English)")</f>
        <v>5</v>
      </c>
      <c r="U5" s="39"/>
      <c r="V5" s="39"/>
      <c r="W5" s="39"/>
    </row>
    <row r="6">
      <c r="A6" s="7"/>
      <c r="B6" s="11" t="s">
        <v>3451</v>
      </c>
      <c r="C6" s="11" t="s">
        <v>3452</v>
      </c>
      <c r="D6" s="7">
        <v>2021.0</v>
      </c>
      <c r="E6" s="39" t="s">
        <v>3453</v>
      </c>
      <c r="F6" s="39" t="s">
        <v>39</v>
      </c>
      <c r="G6" s="40"/>
      <c r="H6" s="39" t="s">
        <v>39</v>
      </c>
      <c r="I6" s="40"/>
      <c r="J6" s="39" t="s">
        <v>40</v>
      </c>
      <c r="K6" s="9"/>
      <c r="L6" s="9"/>
      <c r="M6" s="9"/>
      <c r="N6" s="9"/>
      <c r="O6" s="9"/>
      <c r="P6" s="9"/>
      <c r="Q6" s="39"/>
      <c r="R6" s="39"/>
      <c r="S6" s="47" t="s">
        <v>3454</v>
      </c>
      <c r="T6" s="42">
        <f>countif(J1:J2538,"Case report")</f>
        <v>0</v>
      </c>
      <c r="U6" s="39"/>
      <c r="V6" s="39"/>
      <c r="W6" s="39"/>
      <c r="X6" s="48" t="s">
        <v>3455</v>
      </c>
      <c r="Y6" s="49">
        <f>sumif(H1:H1142, "Y",I1:I1142)</f>
        <v>6910</v>
      </c>
      <c r="Z6" s="50"/>
      <c r="AA6" s="48" t="s">
        <v>3456</v>
      </c>
      <c r="AB6" s="49">
        <f>Y6/Y7</f>
        <v>0.3841449855</v>
      </c>
      <c r="AC6" s="39"/>
      <c r="AD6" s="39"/>
      <c r="AE6" s="51"/>
    </row>
    <row r="7">
      <c r="A7" s="7"/>
      <c r="B7" s="11" t="s">
        <v>3457</v>
      </c>
      <c r="C7" s="11" t="s">
        <v>3458</v>
      </c>
      <c r="D7" s="7">
        <v>2021.0</v>
      </c>
      <c r="E7" s="39" t="s">
        <v>3459</v>
      </c>
      <c r="F7" s="39" t="s">
        <v>39</v>
      </c>
      <c r="G7" s="40"/>
      <c r="H7" s="39" t="s">
        <v>40</v>
      </c>
      <c r="I7" s="39">
        <v>0.0</v>
      </c>
      <c r="J7" s="39" t="s">
        <v>3436</v>
      </c>
      <c r="K7" s="9"/>
      <c r="L7" s="9"/>
      <c r="M7" s="9"/>
      <c r="N7" s="9"/>
      <c r="O7" s="9"/>
      <c r="P7" s="9"/>
      <c r="Q7" s="39"/>
      <c r="R7" s="39"/>
      <c r="S7" s="52" t="s">
        <v>3460</v>
      </c>
      <c r="T7" s="42">
        <f>countif(J1:J2538,"Relies on self reported CR data")</f>
        <v>0</v>
      </c>
      <c r="U7" s="39"/>
      <c r="V7" s="39"/>
      <c r="W7" s="39"/>
      <c r="X7" s="48" t="s">
        <v>3461</v>
      </c>
      <c r="Y7" s="49">
        <f>sumif(F1:F1142, "Y",G1:G1142)</f>
        <v>17988</v>
      </c>
      <c r="Z7" s="50"/>
      <c r="AA7" s="48" t="s">
        <v>3462</v>
      </c>
      <c r="AB7" s="53">
        <f>(sumif(F1:F1142, "Y",G1:G1142))/(sumif(H1:H1142, "Y",I1:I1142))</f>
        <v>2.603183792</v>
      </c>
    </row>
    <row r="8">
      <c r="A8" s="7"/>
      <c r="B8" s="11" t="s">
        <v>3463</v>
      </c>
      <c r="C8" s="11" t="s">
        <v>3464</v>
      </c>
      <c r="D8" s="7">
        <v>2021.0</v>
      </c>
      <c r="E8" s="39" t="s">
        <v>47</v>
      </c>
      <c r="F8" s="39" t="s">
        <v>39</v>
      </c>
      <c r="G8" s="40"/>
      <c r="H8" s="39" t="s">
        <v>40</v>
      </c>
      <c r="I8" s="39">
        <v>0.0</v>
      </c>
      <c r="J8" s="39" t="s">
        <v>3436</v>
      </c>
      <c r="K8" s="9"/>
      <c r="L8" s="9"/>
      <c r="M8" s="9"/>
      <c r="N8" s="9"/>
      <c r="O8" s="9"/>
      <c r="P8" s="9"/>
      <c r="Q8" s="39"/>
      <c r="R8" s="39"/>
      <c r="S8" s="50" t="s">
        <v>3465</v>
      </c>
      <c r="T8" s="54">
        <f>countif(J1:J2538,"Pre-2003")</f>
        <v>13</v>
      </c>
      <c r="U8" s="39"/>
      <c r="V8" s="39"/>
      <c r="W8" s="39"/>
      <c r="X8" s="48" t="s">
        <v>3466</v>
      </c>
      <c r="Y8" s="49">
        <f>COUNTIFS(F1:F1142, "Y",H1:H1142,"N")</f>
        <v>497</v>
      </c>
      <c r="Z8" s="50"/>
      <c r="AA8" s="48" t="s">
        <v>3467</v>
      </c>
      <c r="AB8" s="49"/>
      <c r="AE8" s="20"/>
      <c r="AF8" s="20"/>
      <c r="AG8" s="20"/>
      <c r="AH8" s="20"/>
      <c r="AI8" s="20"/>
      <c r="AJ8" s="20"/>
      <c r="AK8" s="20"/>
      <c r="AL8" s="20"/>
      <c r="AM8" s="20"/>
    </row>
    <row r="9">
      <c r="A9" s="7"/>
      <c r="B9" s="11" t="s">
        <v>3468</v>
      </c>
      <c r="C9" s="11" t="s">
        <v>3469</v>
      </c>
      <c r="D9" s="7">
        <v>2021.0</v>
      </c>
      <c r="E9" s="39" t="s">
        <v>84</v>
      </c>
      <c r="F9" s="39" t="s">
        <v>39</v>
      </c>
      <c r="G9" s="40"/>
      <c r="H9" s="39" t="s">
        <v>40</v>
      </c>
      <c r="I9" s="39">
        <v>0.0</v>
      </c>
      <c r="J9" s="39" t="s">
        <v>3436</v>
      </c>
      <c r="K9" s="9"/>
      <c r="L9" s="9"/>
      <c r="M9" s="9"/>
      <c r="N9" s="9"/>
      <c r="O9" s="9"/>
      <c r="P9" s="9"/>
      <c r="Q9" s="39"/>
      <c r="R9" s="39"/>
      <c r="S9" s="50"/>
      <c r="T9" s="54"/>
      <c r="U9" s="39"/>
      <c r="V9" s="39"/>
      <c r="W9" s="39"/>
      <c r="X9" s="48" t="s">
        <v>3470</v>
      </c>
      <c r="Y9" s="49">
        <f>COUNTIFS(F1:F1142, "Y",H1:H1142,"Y")</f>
        <v>100</v>
      </c>
      <c r="Z9" s="50"/>
      <c r="AA9" s="48" t="s">
        <v>3471</v>
      </c>
      <c r="AB9" s="49">
        <f>COUNTIFS(F1:F1142, "Y",H1:H1142,"Y", J1:J1142, "Y")</f>
        <v>27</v>
      </c>
    </row>
    <row r="10">
      <c r="A10" s="7"/>
      <c r="B10" s="11" t="s">
        <v>3472</v>
      </c>
      <c r="C10" s="11" t="s">
        <v>3473</v>
      </c>
      <c r="D10" s="7">
        <v>2021.0</v>
      </c>
      <c r="E10" s="39" t="s">
        <v>47</v>
      </c>
      <c r="F10" s="39" t="s">
        <v>39</v>
      </c>
      <c r="G10" s="40"/>
      <c r="H10" s="39" t="s">
        <v>40</v>
      </c>
      <c r="I10" s="39">
        <v>0.0</v>
      </c>
      <c r="J10" s="39" t="s">
        <v>3436</v>
      </c>
      <c r="K10" s="9"/>
      <c r="L10" s="9"/>
      <c r="M10" s="9"/>
      <c r="N10" s="9"/>
      <c r="O10" s="9"/>
      <c r="P10" s="9"/>
      <c r="Q10" s="39"/>
      <c r="R10" s="39"/>
      <c r="S10" s="39" t="s">
        <v>3474</v>
      </c>
      <c r="T10" s="39">
        <f>sum(T2:T8)</f>
        <v>324</v>
      </c>
      <c r="U10" s="39"/>
      <c r="V10" s="39"/>
      <c r="W10" s="39"/>
      <c r="X10" s="48" t="s">
        <v>3475</v>
      </c>
      <c r="Y10" s="49">
        <f>COUNTIFS(F1:F1142, "N",H1:H1142,"Y")</f>
        <v>158</v>
      </c>
      <c r="Z10" s="50"/>
      <c r="AA10" s="55" t="s">
        <v>3476</v>
      </c>
      <c r="AB10" s="49">
        <f>Y9-AB9</f>
        <v>73</v>
      </c>
    </row>
    <row r="11">
      <c r="A11" s="7"/>
      <c r="B11" s="11" t="s">
        <v>3477</v>
      </c>
      <c r="C11" s="11" t="s">
        <v>3478</v>
      </c>
      <c r="D11" s="7">
        <v>2021.0</v>
      </c>
      <c r="E11" s="39" t="s">
        <v>84</v>
      </c>
      <c r="F11" s="39" t="s">
        <v>39</v>
      </c>
      <c r="G11" s="40"/>
      <c r="H11" s="39" t="s">
        <v>39</v>
      </c>
      <c r="I11" s="40"/>
      <c r="J11" s="39" t="s">
        <v>40</v>
      </c>
      <c r="K11" s="9"/>
      <c r="L11" s="9"/>
      <c r="M11" s="9"/>
      <c r="N11" s="9"/>
      <c r="O11" s="9"/>
      <c r="P11" s="9"/>
      <c r="Q11" s="39"/>
      <c r="R11" s="39"/>
      <c r="S11" s="39"/>
      <c r="T11" s="39"/>
      <c r="U11" s="39"/>
      <c r="V11" s="39"/>
      <c r="W11" s="39"/>
      <c r="X11" s="48" t="s">
        <v>3479</v>
      </c>
      <c r="Y11" s="49">
        <f>sum(Y8:Y10)</f>
        <v>755</v>
      </c>
      <c r="Z11" s="50"/>
      <c r="AA11" s="56"/>
      <c r="AB11" s="56"/>
    </row>
    <row r="12">
      <c r="A12" s="7"/>
      <c r="B12" s="11" t="s">
        <v>3480</v>
      </c>
      <c r="C12" s="11" t="s">
        <v>3481</v>
      </c>
      <c r="D12" s="7">
        <v>2021.0</v>
      </c>
      <c r="E12" s="39" t="s">
        <v>47</v>
      </c>
      <c r="F12" s="39" t="s">
        <v>39</v>
      </c>
      <c r="G12" s="40"/>
      <c r="H12" s="39" t="s">
        <v>40</v>
      </c>
      <c r="I12" s="39">
        <v>0.0</v>
      </c>
      <c r="J12" s="39" t="s">
        <v>3436</v>
      </c>
      <c r="K12" s="9"/>
      <c r="L12" s="9"/>
      <c r="M12" s="9"/>
      <c r="N12" s="9"/>
      <c r="O12" s="9"/>
      <c r="P12" s="9"/>
      <c r="Q12" s="40"/>
      <c r="R12" s="39"/>
      <c r="S12" s="39"/>
      <c r="T12" s="39"/>
      <c r="U12" s="39"/>
      <c r="V12" s="39"/>
      <c r="W12" s="39"/>
      <c r="X12" s="39"/>
      <c r="Y12" s="39"/>
      <c r="Z12" s="39"/>
      <c r="AA12" s="39"/>
      <c r="AB12" s="39"/>
      <c r="AC12" s="39"/>
      <c r="AD12" s="39"/>
      <c r="AE12" s="39"/>
      <c r="AF12" s="39"/>
      <c r="AG12" s="39"/>
      <c r="AH12" s="39"/>
      <c r="AI12" s="39"/>
      <c r="AJ12" s="39"/>
      <c r="AK12" s="39"/>
      <c r="AL12" s="39"/>
      <c r="AM12" s="39"/>
    </row>
    <row r="13">
      <c r="A13" s="7"/>
      <c r="B13" s="11" t="s">
        <v>3482</v>
      </c>
      <c r="C13" s="11" t="s">
        <v>3483</v>
      </c>
      <c r="D13" s="7">
        <v>2021.0</v>
      </c>
      <c r="E13" s="39" t="s">
        <v>84</v>
      </c>
      <c r="F13" s="39" t="s">
        <v>39</v>
      </c>
      <c r="G13" s="40"/>
      <c r="H13" s="39" t="s">
        <v>39</v>
      </c>
      <c r="I13" s="40"/>
      <c r="J13" s="39" t="s">
        <v>40</v>
      </c>
      <c r="K13" s="9"/>
      <c r="L13" s="9"/>
      <c r="M13" s="9"/>
      <c r="N13" s="9"/>
      <c r="O13" s="9"/>
      <c r="P13" s="9"/>
      <c r="Q13" s="39"/>
      <c r="R13" s="39"/>
      <c r="S13" s="39"/>
      <c r="T13" s="39"/>
      <c r="U13" s="39"/>
      <c r="V13" s="39"/>
      <c r="W13" s="39"/>
      <c r="X13" s="20" t="s">
        <v>3484</v>
      </c>
      <c r="AE13" s="39"/>
      <c r="AF13" s="39"/>
      <c r="AG13" s="39"/>
      <c r="AH13" s="39"/>
      <c r="AI13" s="39"/>
      <c r="AJ13" s="39"/>
      <c r="AK13" s="39"/>
      <c r="AL13" s="39"/>
      <c r="AM13" s="39"/>
    </row>
    <row r="14">
      <c r="A14" s="7"/>
      <c r="B14" s="11" t="s">
        <v>3485</v>
      </c>
      <c r="C14" s="11" t="s">
        <v>3486</v>
      </c>
      <c r="D14" s="7">
        <v>2021.0</v>
      </c>
      <c r="E14" s="9" t="s">
        <v>31</v>
      </c>
      <c r="F14" s="9" t="s">
        <v>31</v>
      </c>
      <c r="G14" s="9" t="s">
        <v>31</v>
      </c>
      <c r="H14" s="9" t="s">
        <v>31</v>
      </c>
      <c r="I14" s="9" t="s">
        <v>31</v>
      </c>
      <c r="J14" s="9" t="s">
        <v>31</v>
      </c>
      <c r="K14" s="9"/>
      <c r="L14" s="9"/>
      <c r="M14" s="9"/>
      <c r="N14" s="9"/>
      <c r="O14" s="9"/>
      <c r="P14" s="9"/>
      <c r="Q14" s="39"/>
      <c r="R14" s="39"/>
      <c r="S14" s="39"/>
      <c r="T14" s="39"/>
      <c r="U14" s="39"/>
      <c r="V14" s="39"/>
      <c r="W14" s="39"/>
      <c r="X14" s="48" t="s">
        <v>5</v>
      </c>
      <c r="Y14" s="48" t="s">
        <v>3487</v>
      </c>
      <c r="Z14" s="48" t="s">
        <v>3488</v>
      </c>
      <c r="AA14" s="48" t="s">
        <v>3489</v>
      </c>
      <c r="AB14" s="48" t="s">
        <v>3490</v>
      </c>
      <c r="AC14" s="48" t="s">
        <v>3491</v>
      </c>
      <c r="AD14" s="48" t="s">
        <v>3492</v>
      </c>
      <c r="AF14" s="48" t="s">
        <v>5</v>
      </c>
      <c r="AG14" s="48" t="s">
        <v>3487</v>
      </c>
      <c r="AH14" s="48" t="s">
        <v>3488</v>
      </c>
      <c r="AI14" s="48" t="s">
        <v>3489</v>
      </c>
      <c r="AJ14" s="48" t="s">
        <v>3490</v>
      </c>
      <c r="AK14" s="48" t="s">
        <v>3491</v>
      </c>
      <c r="AL14" s="48" t="s">
        <v>3492</v>
      </c>
      <c r="AM14" s="48"/>
    </row>
    <row r="15">
      <c r="A15" s="7"/>
      <c r="B15" s="11" t="s">
        <v>3493</v>
      </c>
      <c r="C15" s="11" t="s">
        <v>3494</v>
      </c>
      <c r="D15" s="7">
        <v>2021.0</v>
      </c>
      <c r="E15" s="39" t="s">
        <v>64</v>
      </c>
      <c r="F15" s="39" t="s">
        <v>40</v>
      </c>
      <c r="G15" s="39">
        <v>0.0</v>
      </c>
      <c r="H15" s="39" t="s">
        <v>39</v>
      </c>
      <c r="I15" s="39">
        <v>80.0</v>
      </c>
      <c r="J15" s="39" t="s">
        <v>3436</v>
      </c>
      <c r="K15" s="9"/>
      <c r="L15" s="9"/>
      <c r="M15" s="9"/>
      <c r="N15" s="9"/>
      <c r="O15" s="9"/>
      <c r="P15" s="9"/>
      <c r="Q15" s="39"/>
      <c r="R15" s="39"/>
      <c r="S15" s="39"/>
      <c r="T15" s="39"/>
      <c r="U15" s="39"/>
      <c r="V15" s="39"/>
      <c r="W15" s="39"/>
      <c r="X15" s="57">
        <v>2021.0</v>
      </c>
      <c r="Y15" s="58">
        <f>COUNTIFS(F1:F1142, "Y",H1:H1142,"N", D1:D1142, "2021")</f>
        <v>21</v>
      </c>
      <c r="Z15" s="58">
        <f>COUNTIFS(F1:F1142, "N",H1:H1142,"Y", D1:D1142, "2021")</f>
        <v>7</v>
      </c>
      <c r="AA15" s="58">
        <f>COUNTIFS(F1:F1142, "Y",H1:H1142,"Y", D1:D1142, "2021", J1:J1142, "Y")</f>
        <v>0</v>
      </c>
      <c r="AB15" s="59">
        <f>COUNTIFS(F1:F1142, "Y",H1:H1142,"Y", D1:D1142, "2021", J1:J1142, "N")</f>
        <v>4</v>
      </c>
      <c r="AC15" s="58">
        <f>COUNTIFS(F1:F1142, "NA",H1:H1142,"NA", D1:D1142, "2021")</f>
        <v>0</v>
      </c>
      <c r="AD15" s="58">
        <f t="shared" ref="AD15:AD33" si="4">SUM(Y15:AC15)</f>
        <v>32</v>
      </c>
      <c r="AF15" s="60">
        <v>2003.0</v>
      </c>
      <c r="AG15" s="28">
        <f t="shared" ref="AG15:AL15" si="3">(Y33/$AD33)*100</f>
        <v>66.66666667</v>
      </c>
      <c r="AH15" s="28">
        <f t="shared" si="3"/>
        <v>27.77777778</v>
      </c>
      <c r="AI15" s="28">
        <f t="shared" si="3"/>
        <v>5.555555556</v>
      </c>
      <c r="AJ15" s="28">
        <f t="shared" si="3"/>
        <v>0</v>
      </c>
      <c r="AK15" s="28">
        <f t="shared" si="3"/>
        <v>0</v>
      </c>
      <c r="AL15" s="28">
        <f t="shared" si="3"/>
        <v>100</v>
      </c>
    </row>
    <row r="16">
      <c r="A16" s="7"/>
      <c r="B16" s="11" t="s">
        <v>3495</v>
      </c>
      <c r="C16" s="11" t="s">
        <v>3496</v>
      </c>
      <c r="D16" s="7">
        <v>2021.0</v>
      </c>
      <c r="E16" s="39" t="s">
        <v>310</v>
      </c>
      <c r="F16" s="39" t="s">
        <v>39</v>
      </c>
      <c r="G16" s="40"/>
      <c r="H16" s="39" t="s">
        <v>40</v>
      </c>
      <c r="I16" s="39">
        <v>0.0</v>
      </c>
      <c r="J16" s="39" t="s">
        <v>3436</v>
      </c>
      <c r="K16" s="9"/>
      <c r="L16" s="9"/>
      <c r="M16" s="9"/>
      <c r="N16" s="9"/>
      <c r="O16" s="9"/>
      <c r="P16" s="9"/>
      <c r="Q16" s="39"/>
      <c r="R16" s="39"/>
      <c r="S16" s="39"/>
      <c r="T16" s="39"/>
      <c r="U16" s="39"/>
      <c r="V16" s="39"/>
      <c r="W16" s="39"/>
      <c r="X16" s="57">
        <v>2020.0</v>
      </c>
      <c r="Y16" s="58">
        <f>COUNTIFS(F13:F1142, "Y",H13:H1142,"N", D13:D1142, "2020")</f>
        <v>28</v>
      </c>
      <c r="Z16" s="58">
        <f>COUNTIFS(F13:F1142, "N",H13:H1142,"Y", D13:D1142, "2020")</f>
        <v>7</v>
      </c>
      <c r="AA16" s="58">
        <f>COUNTIFS(F13:F1142, "Y",H13:H1142,"Y", D13:D1142, "2020", J13:J1142, "Y")</f>
        <v>4</v>
      </c>
      <c r="AB16" s="58">
        <f>COUNTIFS(F13:F1142, "Y",H13:H1142,"Y", D13:D1142, "2020", J13:J1142, "N")</f>
        <v>4</v>
      </c>
      <c r="AC16" s="58">
        <f>COUNTIFS(F13:F1142, "NA",H13:H1142,"NA", D13:D1142, "2020")</f>
        <v>2</v>
      </c>
      <c r="AD16" s="58">
        <f t="shared" si="4"/>
        <v>45</v>
      </c>
      <c r="AF16" s="61">
        <v>2004.0</v>
      </c>
      <c r="AG16" s="28">
        <f t="shared" ref="AG16:AL16" si="5">(Y32/$AD32)*100</f>
        <v>68</v>
      </c>
      <c r="AH16" s="28">
        <f t="shared" si="5"/>
        <v>16</v>
      </c>
      <c r="AI16" s="28">
        <f t="shared" si="5"/>
        <v>8</v>
      </c>
      <c r="AJ16" s="28">
        <f t="shared" si="5"/>
        <v>4</v>
      </c>
      <c r="AK16" s="28">
        <f t="shared" si="5"/>
        <v>4</v>
      </c>
      <c r="AL16" s="28">
        <f t="shared" si="5"/>
        <v>100</v>
      </c>
    </row>
    <row r="17">
      <c r="A17" s="7"/>
      <c r="B17" s="11" t="s">
        <v>3497</v>
      </c>
      <c r="C17" s="11" t="s">
        <v>3498</v>
      </c>
      <c r="D17" s="7">
        <v>2021.0</v>
      </c>
      <c r="E17" s="39" t="s">
        <v>84</v>
      </c>
      <c r="F17" s="39" t="s">
        <v>39</v>
      </c>
      <c r="G17" s="40"/>
      <c r="H17" s="39" t="s">
        <v>40</v>
      </c>
      <c r="I17" s="39">
        <v>0.0</v>
      </c>
      <c r="J17" s="39" t="s">
        <v>3436</v>
      </c>
      <c r="K17" s="9"/>
      <c r="L17" s="9"/>
      <c r="M17" s="9"/>
      <c r="N17" s="9"/>
      <c r="O17" s="9"/>
      <c r="P17" s="9"/>
      <c r="Q17" s="39"/>
      <c r="R17" s="39"/>
      <c r="S17" s="39"/>
      <c r="T17" s="39"/>
      <c r="U17" s="39"/>
      <c r="V17" s="39"/>
      <c r="W17" s="39"/>
      <c r="X17" s="61">
        <v>2019.0</v>
      </c>
      <c r="Y17" s="58">
        <f>COUNTIFS(F13:F1142, "Y",H13:H1142,"N", D13:D1142, "2019")</f>
        <v>11</v>
      </c>
      <c r="Z17" s="58">
        <f>COUNTIFS(F13:F1142, "N",H13:H1142,"Y", D13:D1142, "2019")</f>
        <v>10</v>
      </c>
      <c r="AA17" s="58">
        <f>COUNTIFS(F13:F1142, "Y",H13:H1142,"Y", D13:D1142, "2019", J13:J1142, "Y")</f>
        <v>0</v>
      </c>
      <c r="AB17" s="58">
        <f>COUNTIFS(F13:F1142, "Y",H13:H1142,"Y", D13:D1142, "2019", J13:J1142, "N")</f>
        <v>2</v>
      </c>
      <c r="AC17" s="58">
        <f>COUNTIFS(F13:F1142, "NA",H13:H1142,"NA", D13:D1142, "2019")</f>
        <v>0</v>
      </c>
      <c r="AD17" s="58">
        <f t="shared" si="4"/>
        <v>23</v>
      </c>
      <c r="AF17" s="61">
        <v>2005.0</v>
      </c>
      <c r="AG17" s="28">
        <f t="shared" ref="AG17:AL17" si="6">(Y31/$AD31)*100</f>
        <v>76.92307692</v>
      </c>
      <c r="AH17" s="28">
        <f t="shared" si="6"/>
        <v>23.07692308</v>
      </c>
      <c r="AI17" s="28">
        <f t="shared" si="6"/>
        <v>0</v>
      </c>
      <c r="AJ17" s="28">
        <f t="shared" si="6"/>
        <v>0</v>
      </c>
      <c r="AK17" s="28">
        <f t="shared" si="6"/>
        <v>0</v>
      </c>
      <c r="AL17" s="28">
        <f t="shared" si="6"/>
        <v>100</v>
      </c>
    </row>
    <row r="18">
      <c r="A18" s="7"/>
      <c r="B18" s="11" t="s">
        <v>3499</v>
      </c>
      <c r="C18" s="11" t="s">
        <v>3500</v>
      </c>
      <c r="D18" s="7">
        <v>2021.0</v>
      </c>
      <c r="E18" s="39" t="s">
        <v>1197</v>
      </c>
      <c r="F18" s="39" t="s">
        <v>39</v>
      </c>
      <c r="G18" s="40"/>
      <c r="H18" s="39" t="s">
        <v>40</v>
      </c>
      <c r="I18" s="39">
        <v>0.0</v>
      </c>
      <c r="J18" s="39" t="s">
        <v>3436</v>
      </c>
      <c r="K18" s="9"/>
      <c r="L18" s="9"/>
      <c r="M18" s="9"/>
      <c r="N18" s="9"/>
      <c r="O18" s="9"/>
      <c r="P18" s="9"/>
      <c r="Q18" s="39"/>
      <c r="R18" s="39"/>
      <c r="S18" s="39"/>
      <c r="T18" s="39"/>
      <c r="U18" s="39"/>
      <c r="V18" s="39"/>
      <c r="W18" s="39"/>
      <c r="X18" s="61">
        <v>2018.0</v>
      </c>
      <c r="Y18" s="62">
        <f>COUNTIFS(F127:F1142, "Y",H127:H1142,"N", D127:D1142, "2018")</f>
        <v>24</v>
      </c>
      <c r="Z18" s="58">
        <f>COUNTIFS(F128:F1143, "N",H128:H1143,"Y", D128:D1143, "2018")</f>
        <v>5</v>
      </c>
      <c r="AA18" s="62">
        <f>COUNTIFS(F127:F1142, "Y",H127:H1142,"Y", D127:D1142, "2018", J127:J1142, "Y")</f>
        <v>3</v>
      </c>
      <c r="AB18" s="58">
        <f>COUNTIFS(F128:F1143, "Y",H128:H1143,"Y", D128:D1143, "2018", J128:J1143, "N")</f>
        <v>1</v>
      </c>
      <c r="AC18" s="58">
        <f>COUNTIFS(F127:F1142, "NA",H127:H1142,"NA", D127:D1142, "2018")</f>
        <v>1</v>
      </c>
      <c r="AD18" s="58">
        <f t="shared" si="4"/>
        <v>34</v>
      </c>
      <c r="AF18" s="61">
        <v>2006.0</v>
      </c>
      <c r="AG18" s="28">
        <f t="shared" ref="AG18:AL18" si="7">(Y30/$AD30)*100</f>
        <v>61.29032258</v>
      </c>
      <c r="AH18" s="28">
        <f t="shared" si="7"/>
        <v>29.03225806</v>
      </c>
      <c r="AI18" s="28">
        <f t="shared" si="7"/>
        <v>3.225806452</v>
      </c>
      <c r="AJ18" s="28">
        <f t="shared" si="7"/>
        <v>6.451612903</v>
      </c>
      <c r="AK18" s="28">
        <f t="shared" si="7"/>
        <v>0</v>
      </c>
      <c r="AL18" s="28">
        <f t="shared" si="7"/>
        <v>100</v>
      </c>
    </row>
    <row r="19">
      <c r="A19" s="7"/>
      <c r="B19" s="11" t="s">
        <v>3501</v>
      </c>
      <c r="C19" s="11" t="s">
        <v>3502</v>
      </c>
      <c r="D19" s="7">
        <v>2021.0</v>
      </c>
      <c r="E19" s="39" t="s">
        <v>84</v>
      </c>
      <c r="F19" s="39" t="s">
        <v>39</v>
      </c>
      <c r="G19" s="40"/>
      <c r="H19" s="39" t="s">
        <v>40</v>
      </c>
      <c r="I19" s="39">
        <v>0.0</v>
      </c>
      <c r="J19" s="39" t="s">
        <v>3436</v>
      </c>
      <c r="K19" s="9"/>
      <c r="L19" s="9"/>
      <c r="M19" s="9"/>
      <c r="N19" s="9"/>
      <c r="O19" s="9"/>
      <c r="P19" s="9"/>
      <c r="Q19" s="39"/>
      <c r="R19" s="39"/>
      <c r="S19" s="39"/>
      <c r="T19" s="39"/>
      <c r="U19" s="39"/>
      <c r="V19" s="39"/>
      <c r="W19" s="39"/>
      <c r="X19" s="61">
        <v>2017.0</v>
      </c>
      <c r="Y19" s="62">
        <f>COUNTIFS(F127:F1142, "Y",H127:H1142,"N", D127:D1142, "2017")</f>
        <v>38</v>
      </c>
      <c r="Z19" s="58">
        <f>COUNTIFS(F129:F1144, "N",H129:H1144,"Y", D129:D1144, "2017")</f>
        <v>10</v>
      </c>
      <c r="AA19" s="62">
        <f>COUNTIFS(F127:F1142, "Y",H127:H1142,"Y", D127:D1142, "2017", J127:J1142, "Y")</f>
        <v>4</v>
      </c>
      <c r="AB19" s="58">
        <f>COUNTIFS(F129:F1144, "Y",H129:H1144,"Y", D129:D1144, "2017", J129:J1144, "N")</f>
        <v>6</v>
      </c>
      <c r="AC19" s="58">
        <f>COUNTIFS(F127:F1142, "NA",H127:H1142,"NA", D127:D1142, "2017")</f>
        <v>4</v>
      </c>
      <c r="AD19" s="58">
        <f t="shared" si="4"/>
        <v>62</v>
      </c>
      <c r="AF19" s="60">
        <v>2007.0</v>
      </c>
      <c r="AG19" s="39">
        <f t="shared" ref="AG19:AL19" si="8">(Y29/$AD29)*100</f>
        <v>55</v>
      </c>
      <c r="AH19" s="39">
        <f t="shared" si="8"/>
        <v>17.5</v>
      </c>
      <c r="AI19" s="39">
        <f t="shared" si="8"/>
        <v>7.5</v>
      </c>
      <c r="AJ19" s="39">
        <f t="shared" si="8"/>
        <v>12.5</v>
      </c>
      <c r="AK19" s="39">
        <f t="shared" si="8"/>
        <v>7.5</v>
      </c>
      <c r="AL19" s="39">
        <f t="shared" si="8"/>
        <v>100</v>
      </c>
      <c r="AM19" s="39"/>
    </row>
    <row r="20">
      <c r="A20" s="7"/>
      <c r="B20" s="11" t="s">
        <v>3503</v>
      </c>
      <c r="C20" s="11" t="s">
        <v>3504</v>
      </c>
      <c r="D20" s="7">
        <v>2021.0</v>
      </c>
      <c r="E20" s="39" t="s">
        <v>310</v>
      </c>
      <c r="F20" s="39" t="s">
        <v>39</v>
      </c>
      <c r="G20" s="40"/>
      <c r="H20" s="39" t="s">
        <v>40</v>
      </c>
      <c r="I20" s="39">
        <v>0.0</v>
      </c>
      <c r="J20" s="39" t="s">
        <v>3436</v>
      </c>
      <c r="K20" s="9"/>
      <c r="L20" s="9"/>
      <c r="M20" s="9"/>
      <c r="N20" s="9"/>
      <c r="O20" s="9"/>
      <c r="P20" s="9"/>
      <c r="Q20" s="39"/>
      <c r="R20" s="39"/>
      <c r="S20" s="39"/>
      <c r="T20" s="39"/>
      <c r="U20" s="39"/>
      <c r="V20" s="39"/>
      <c r="W20" s="39"/>
      <c r="X20" s="61">
        <v>2016.0</v>
      </c>
      <c r="Y20" s="62">
        <f>COUNTIFS(F127:F1142, "Y",H127:H1142,"N", D127:D1142, "2016")</f>
        <v>33</v>
      </c>
      <c r="Z20" s="58">
        <f>COUNTIFS(F130:F1145, "N",H130:H1145,"Y", D130:D1145, "2016")</f>
        <v>11</v>
      </c>
      <c r="AA20" s="62">
        <f>COUNTIFS(F127:F1142, "Y",H127:H1142,"Y", D127:D1142, "2016", J127:J1142, "Y")</f>
        <v>2</v>
      </c>
      <c r="AB20" s="58">
        <f>COUNTIFS(F129:F1144, "Y",H129:H1144,"Y", D129:D1144, "2016", J129:J1144, "N")</f>
        <v>3</v>
      </c>
      <c r="AC20" s="59">
        <f>COUNTIFS(F127:F1142, "NA",H127:H1142,"NA", D127:D1142, "2016")</f>
        <v>8</v>
      </c>
      <c r="AD20" s="58">
        <f t="shared" si="4"/>
        <v>57</v>
      </c>
      <c r="AF20" s="61">
        <v>2008.0</v>
      </c>
      <c r="AG20" s="28">
        <f t="shared" ref="AG20:AL20" si="9">(Y28/$AD28)*100</f>
        <v>70.27027027</v>
      </c>
      <c r="AH20" s="28">
        <f t="shared" si="9"/>
        <v>16.21621622</v>
      </c>
      <c r="AI20" s="28">
        <f t="shared" si="9"/>
        <v>0</v>
      </c>
      <c r="AJ20" s="28">
        <f t="shared" si="9"/>
        <v>2.702702703</v>
      </c>
      <c r="AK20" s="28">
        <f t="shared" si="9"/>
        <v>10.81081081</v>
      </c>
      <c r="AL20" s="28">
        <f t="shared" si="9"/>
        <v>100</v>
      </c>
    </row>
    <row r="21">
      <c r="A21" s="7"/>
      <c r="B21" s="11" t="s">
        <v>3505</v>
      </c>
      <c r="C21" s="11" t="s">
        <v>3506</v>
      </c>
      <c r="D21" s="7">
        <v>2021.0</v>
      </c>
      <c r="E21" s="39" t="s">
        <v>3507</v>
      </c>
      <c r="F21" s="39" t="s">
        <v>40</v>
      </c>
      <c r="G21" s="39">
        <v>0.0</v>
      </c>
      <c r="H21" s="39" t="s">
        <v>39</v>
      </c>
      <c r="I21" s="40"/>
      <c r="J21" s="39" t="s">
        <v>3436</v>
      </c>
      <c r="K21" s="9"/>
      <c r="L21" s="9"/>
      <c r="M21" s="9"/>
      <c r="N21" s="9"/>
      <c r="O21" s="9"/>
      <c r="P21" s="9"/>
      <c r="Q21" s="39"/>
      <c r="R21" s="39"/>
      <c r="S21" s="39"/>
      <c r="T21" s="39"/>
      <c r="U21" s="39"/>
      <c r="V21" s="39"/>
      <c r="W21" s="39"/>
      <c r="X21" s="61">
        <v>2015.0</v>
      </c>
      <c r="Y21" s="62">
        <f>COUNTIFS(F127:F1142, "Y",H127:H1142,"N", D127:D1142, "2015")</f>
        <v>37</v>
      </c>
      <c r="Z21" s="58">
        <f>COUNTIFS(F131:F1146, "N",H131:H1146,"Y", D131:D1146, "2015")</f>
        <v>16</v>
      </c>
      <c r="AA21" s="62">
        <f>COUNTIFS(F127:F1142, "Y",H127:H1142,"Y", D127:D1142, "2015", J127:J1142, "Y")</f>
        <v>1</v>
      </c>
      <c r="AB21" s="58">
        <f>COUNTIFS(F129:F1144, "Y",H129:H1144,"Y", D129:D1144, "2015", J129:J1144, "N")</f>
        <v>7</v>
      </c>
      <c r="AC21" s="59">
        <f>COUNTIFS(F127:F1142, "NA",H127:H1142,"NA", D127:D1142, "2015")</f>
        <v>4</v>
      </c>
      <c r="AD21" s="58">
        <f t="shared" si="4"/>
        <v>65</v>
      </c>
      <c r="AE21" s="39"/>
      <c r="AF21" s="61">
        <v>2009.0</v>
      </c>
      <c r="AG21" s="20">
        <f t="shared" ref="AG21:AL21" si="10">(Y27/$AD27)*100</f>
        <v>50</v>
      </c>
      <c r="AH21" s="20">
        <f t="shared" si="10"/>
        <v>20.58823529</v>
      </c>
      <c r="AI21" s="20">
        <f t="shared" si="10"/>
        <v>5.882352941</v>
      </c>
      <c r="AJ21" s="20">
        <f t="shared" si="10"/>
        <v>8.823529412</v>
      </c>
      <c r="AK21" s="20">
        <f t="shared" si="10"/>
        <v>14.70588235</v>
      </c>
      <c r="AL21" s="20">
        <f t="shared" si="10"/>
        <v>100</v>
      </c>
      <c r="AM21" s="20"/>
    </row>
    <row r="22">
      <c r="A22" s="7"/>
      <c r="B22" s="11" t="s">
        <v>3508</v>
      </c>
      <c r="C22" s="11" t="s">
        <v>3509</v>
      </c>
      <c r="D22" s="7">
        <v>2021.0</v>
      </c>
      <c r="E22" s="39" t="s">
        <v>79</v>
      </c>
      <c r="F22" s="39" t="s">
        <v>39</v>
      </c>
      <c r="G22" s="40"/>
      <c r="H22" s="39" t="s">
        <v>40</v>
      </c>
      <c r="I22" s="39">
        <v>0.0</v>
      </c>
      <c r="J22" s="39" t="s">
        <v>3436</v>
      </c>
      <c r="K22" s="9"/>
      <c r="L22" s="9"/>
      <c r="M22" s="9"/>
      <c r="N22" s="9"/>
      <c r="O22" s="9"/>
      <c r="P22" s="9"/>
      <c r="Q22" s="39"/>
      <c r="R22" s="39"/>
      <c r="S22" s="39"/>
      <c r="T22" s="39"/>
      <c r="U22" s="39"/>
      <c r="V22" s="39"/>
      <c r="W22" s="39"/>
      <c r="X22" s="61">
        <v>2014.0</v>
      </c>
      <c r="Y22" s="62">
        <f>COUNTIFS(F127:F1142, "Y",H127:H1142,"N", D127:D1142, "2014")</f>
        <v>35</v>
      </c>
      <c r="Z22" s="58">
        <f>COUNTIFS(F132:F1147, "N",H132:H1147,"Y", D132:D1147, "2014")</f>
        <v>9</v>
      </c>
      <c r="AA22" s="62">
        <f>COUNTIFS(F127:F1142, "Y",H127:H1142,"Y", D127:D1142, "2014", J127:J1142, "Y")</f>
        <v>1</v>
      </c>
      <c r="AB22" s="58">
        <f>COUNTIFS(F129:F1144, "Y",H129:H1144,"Y", D129:D1144, "2014", J129:J1144, "N")</f>
        <v>4</v>
      </c>
      <c r="AC22" s="58">
        <f>COUNTIFS(F127:F1142, "NA",H127:H1142,"NA", D127:D1142, "2014")</f>
        <v>1</v>
      </c>
      <c r="AD22" s="58">
        <f t="shared" si="4"/>
        <v>50</v>
      </c>
      <c r="AF22" s="60">
        <v>2010.0</v>
      </c>
      <c r="AG22" s="28">
        <f t="shared" ref="AG22:AL22" si="11">(Y26/$AD26)*100</f>
        <v>69.23076923</v>
      </c>
      <c r="AH22" s="28">
        <f t="shared" si="11"/>
        <v>12.82051282</v>
      </c>
      <c r="AI22" s="28">
        <f t="shared" si="11"/>
        <v>0</v>
      </c>
      <c r="AJ22" s="28">
        <f t="shared" si="11"/>
        <v>2.564102564</v>
      </c>
      <c r="AK22" s="28">
        <f t="shared" si="11"/>
        <v>15.38461538</v>
      </c>
      <c r="AL22" s="28">
        <f t="shared" si="11"/>
        <v>100</v>
      </c>
    </row>
    <row r="23">
      <c r="A23" s="7"/>
      <c r="B23" s="11" t="s">
        <v>3510</v>
      </c>
      <c r="C23" s="11" t="s">
        <v>3511</v>
      </c>
      <c r="D23" s="7">
        <v>2021.0</v>
      </c>
      <c r="E23" s="39" t="s">
        <v>3512</v>
      </c>
      <c r="F23" s="39" t="s">
        <v>39</v>
      </c>
      <c r="G23" s="40"/>
      <c r="H23" s="39" t="s">
        <v>40</v>
      </c>
      <c r="I23" s="39">
        <v>0.0</v>
      </c>
      <c r="J23" s="39" t="s">
        <v>3436</v>
      </c>
      <c r="K23" s="9"/>
      <c r="L23" s="9"/>
      <c r="M23" s="9"/>
      <c r="N23" s="9"/>
      <c r="O23" s="9"/>
      <c r="P23" s="9"/>
      <c r="Q23" s="39"/>
      <c r="R23" s="39"/>
      <c r="S23" s="39"/>
      <c r="T23" s="39"/>
      <c r="U23" s="39"/>
      <c r="V23" s="39"/>
      <c r="W23" s="39"/>
      <c r="X23" s="60">
        <v>2013.0</v>
      </c>
      <c r="Y23" s="63">
        <f>COUNTIFS(F127:F1142, "Y",H127:H1142,"N", D127:D1142, "2013")</f>
        <v>42</v>
      </c>
      <c r="Z23" s="58">
        <f>COUNTIFS(F133:F1148, "N",H133:H1148,"Y", D133:D1148, "2013")</f>
        <v>11</v>
      </c>
      <c r="AA23" s="63">
        <f>COUNTIFS(F127:F1142, "Y",H127:H1142,"Y", D127:D1142, "2013", J127:J1142, "Y")</f>
        <v>2</v>
      </c>
      <c r="AB23" s="64">
        <f>COUNTIFS(F129:F1144, "Y",H129:H1144,"Y", D129:D1144, "2013", J129:J1144, "N")</f>
        <v>6</v>
      </c>
      <c r="AC23" s="64">
        <f>COUNTIFS(F127:F1142, "NA",H127:H1142,"NA", D127:D1142, "2013")</f>
        <v>6</v>
      </c>
      <c r="AD23" s="64">
        <f t="shared" si="4"/>
        <v>67</v>
      </c>
      <c r="AE23" s="20"/>
      <c r="AF23" s="60">
        <v>2011.0</v>
      </c>
      <c r="AG23" s="28">
        <f t="shared" ref="AG23:AL23" si="12">(Y25/$AD25)*100</f>
        <v>62.71186441</v>
      </c>
      <c r="AH23" s="28">
        <f t="shared" si="12"/>
        <v>20.33898305</v>
      </c>
      <c r="AI23" s="28">
        <f t="shared" si="12"/>
        <v>1.694915254</v>
      </c>
      <c r="AJ23" s="28">
        <f t="shared" si="12"/>
        <v>8.474576271</v>
      </c>
      <c r="AK23" s="28">
        <f t="shared" si="12"/>
        <v>6.779661017</v>
      </c>
      <c r="AL23" s="28">
        <f t="shared" si="12"/>
        <v>100</v>
      </c>
    </row>
    <row r="24">
      <c r="A24" s="7"/>
      <c r="B24" s="11" t="s">
        <v>3513</v>
      </c>
      <c r="C24" s="11" t="s">
        <v>3514</v>
      </c>
      <c r="D24" s="7">
        <v>2021.0</v>
      </c>
      <c r="E24" s="39" t="s">
        <v>47</v>
      </c>
      <c r="F24" s="39" t="s">
        <v>39</v>
      </c>
      <c r="G24" s="40"/>
      <c r="H24" s="39" t="s">
        <v>40</v>
      </c>
      <c r="I24" s="39">
        <v>0.0</v>
      </c>
      <c r="J24" s="39" t="s">
        <v>3436</v>
      </c>
      <c r="K24" s="9"/>
      <c r="L24" s="9"/>
      <c r="M24" s="9"/>
      <c r="N24" s="9"/>
      <c r="O24" s="9"/>
      <c r="P24" s="9"/>
      <c r="Q24" s="39"/>
      <c r="R24" s="39"/>
      <c r="S24" s="39"/>
      <c r="T24" s="39"/>
      <c r="U24" s="39"/>
      <c r="V24" s="39"/>
      <c r="W24" s="39"/>
      <c r="X24" s="61">
        <v>2012.0</v>
      </c>
      <c r="Y24" s="62">
        <f>COUNTIFS(F127:F1142, "Y",H127:H1142,"N", D127:D1142, "2012")</f>
        <v>31</v>
      </c>
      <c r="Z24" s="58">
        <f>COUNTIFS(F134:F1149, "N",H134:H1149,"Y", D134:D1149, "2012")</f>
        <v>11</v>
      </c>
      <c r="AA24" s="62">
        <f>COUNTIFS(F127:F1142, "Y",H127:H1142,"Y", D127:D1142, "2012", J127:J1142, "Y")</f>
        <v>0</v>
      </c>
      <c r="AB24" s="58">
        <f>COUNTIFS(F129:F1144, "Y",H129:H1144,"Y", D129:D1144, "2012", J129:J1144, "N")</f>
        <v>2</v>
      </c>
      <c r="AC24" s="59">
        <f>COUNTIFS(F127:F1142, "NA",H127:H1142,"NA", D127:D1142, "2012")</f>
        <v>9</v>
      </c>
      <c r="AD24" s="58">
        <f t="shared" si="4"/>
        <v>53</v>
      </c>
      <c r="AF24" s="61">
        <v>2012.0</v>
      </c>
      <c r="AG24" s="28">
        <f t="shared" ref="AG24:AL24" si="13">(Y24/$AD24)*100</f>
        <v>58.49056604</v>
      </c>
      <c r="AH24" s="28">
        <f t="shared" si="13"/>
        <v>20.75471698</v>
      </c>
      <c r="AI24" s="28">
        <f t="shared" si="13"/>
        <v>0</v>
      </c>
      <c r="AJ24" s="28">
        <f t="shared" si="13"/>
        <v>3.773584906</v>
      </c>
      <c r="AK24" s="28">
        <f t="shared" si="13"/>
        <v>16.98113208</v>
      </c>
      <c r="AL24" s="28">
        <f t="shared" si="13"/>
        <v>100</v>
      </c>
    </row>
    <row r="25">
      <c r="A25" s="7"/>
      <c r="B25" s="11" t="s">
        <v>3515</v>
      </c>
      <c r="C25" s="11" t="s">
        <v>3516</v>
      </c>
      <c r="D25" s="7">
        <v>2021.0</v>
      </c>
      <c r="E25" s="9" t="s">
        <v>31</v>
      </c>
      <c r="F25" s="9" t="s">
        <v>31</v>
      </c>
      <c r="G25" s="9" t="s">
        <v>31</v>
      </c>
      <c r="H25" s="9" t="s">
        <v>31</v>
      </c>
      <c r="I25" s="9" t="s">
        <v>31</v>
      </c>
      <c r="J25" s="9" t="s">
        <v>31</v>
      </c>
      <c r="K25" s="9"/>
      <c r="L25" s="9"/>
      <c r="M25" s="9"/>
      <c r="N25" s="9"/>
      <c r="O25" s="9"/>
      <c r="P25" s="9"/>
      <c r="Q25" s="39"/>
      <c r="R25" s="39"/>
      <c r="S25" s="39"/>
      <c r="T25" s="39"/>
      <c r="U25" s="39"/>
      <c r="V25" s="39"/>
      <c r="W25" s="39"/>
      <c r="X25" s="60">
        <v>2011.0</v>
      </c>
      <c r="Y25" s="63">
        <f>COUNTIFS(F127:F1142, "Y",H127:H1142,"N", D127:D1142, "2011")</f>
        <v>37</v>
      </c>
      <c r="Z25" s="58">
        <f>COUNTIFS(F135:F1150, "N",H135:H1150,"Y", D135:D1150, "2011")</f>
        <v>12</v>
      </c>
      <c r="AA25" s="63">
        <f>COUNTIFS(F127:F1142, "Y",H127:H1142,"Y", D127:D1142, "2011", J127:J1142, "Y")</f>
        <v>1</v>
      </c>
      <c r="AB25" s="64">
        <f>COUNTIFS(F129:F1144, "Y",H129:H1144,"Y", D129:D1144, "2011", J129:J1144, "N")</f>
        <v>5</v>
      </c>
      <c r="AC25" s="65">
        <f>COUNTIFS(F127:F1142, "NA",H127:H1142,"NA", D127:D1142, "2011")</f>
        <v>4</v>
      </c>
      <c r="AD25" s="64">
        <f t="shared" si="4"/>
        <v>59</v>
      </c>
      <c r="AF25" s="60">
        <v>2013.0</v>
      </c>
      <c r="AG25" s="20">
        <f t="shared" ref="AG25:AL25" si="14">(Y23/$AD23)*100</f>
        <v>62.68656716</v>
      </c>
      <c r="AH25" s="20">
        <f t="shared" si="14"/>
        <v>16.41791045</v>
      </c>
      <c r="AI25" s="20">
        <f t="shared" si="14"/>
        <v>2.985074627</v>
      </c>
      <c r="AJ25" s="20">
        <f t="shared" si="14"/>
        <v>8.955223881</v>
      </c>
      <c r="AK25" s="20">
        <f t="shared" si="14"/>
        <v>8.955223881</v>
      </c>
      <c r="AL25" s="20">
        <f t="shared" si="14"/>
        <v>100</v>
      </c>
      <c r="AM25" s="20"/>
    </row>
    <row r="26">
      <c r="A26" s="7"/>
      <c r="B26" s="11" t="s">
        <v>3517</v>
      </c>
      <c r="C26" s="11" t="s">
        <v>3518</v>
      </c>
      <c r="D26" s="7">
        <v>2021.0</v>
      </c>
      <c r="E26" s="39" t="s">
        <v>84</v>
      </c>
      <c r="F26" s="39" t="s">
        <v>39</v>
      </c>
      <c r="G26" s="40"/>
      <c r="H26" s="39" t="s">
        <v>40</v>
      </c>
      <c r="I26" s="39">
        <v>0.0</v>
      </c>
      <c r="J26" s="39" t="s">
        <v>3436</v>
      </c>
      <c r="K26" s="9"/>
      <c r="L26" s="9"/>
      <c r="M26" s="9"/>
      <c r="N26" s="9"/>
      <c r="O26" s="9"/>
      <c r="P26" s="9"/>
      <c r="Q26" s="39"/>
      <c r="R26" s="39"/>
      <c r="S26" s="39"/>
      <c r="T26" s="39"/>
      <c r="U26" s="39"/>
      <c r="V26" s="39"/>
      <c r="W26" s="39"/>
      <c r="X26" s="60">
        <v>2010.0</v>
      </c>
      <c r="Y26" s="63">
        <f>COUNTIFS(F127:F1142, "Y",H127:H1142,"N", D127:D1142, "2010")</f>
        <v>27</v>
      </c>
      <c r="Z26" s="58">
        <f>COUNTIFS(F136:F1151, "N",H136:H1151,"Y", D136:D1151, "2010")</f>
        <v>5</v>
      </c>
      <c r="AA26" s="63">
        <f>COUNTIFS(F127:F1142, "Y",H127:H1142,"Y", D127:D1142, "2010", J127:J1142, "Y")</f>
        <v>0</v>
      </c>
      <c r="AB26" s="64">
        <f>COUNTIFS(F129:F1144, "Y",H129:H1144,"Y", D129:D1144, "2010", J129:J1144, "N")</f>
        <v>1</v>
      </c>
      <c r="AC26" s="64">
        <f>COUNTIFS(F127:F1142, "NA",H127:H1142,"NA", D127:D1142, "2010")</f>
        <v>6</v>
      </c>
      <c r="AD26" s="64">
        <f t="shared" si="4"/>
        <v>39</v>
      </c>
      <c r="AF26" s="61">
        <v>2014.0</v>
      </c>
      <c r="AG26" s="39">
        <f t="shared" ref="AG26:AL26" si="15">(Y22/$AD22)*100</f>
        <v>70</v>
      </c>
      <c r="AH26" s="39">
        <f t="shared" si="15"/>
        <v>18</v>
      </c>
      <c r="AI26" s="39">
        <f t="shared" si="15"/>
        <v>2</v>
      </c>
      <c r="AJ26" s="39">
        <f t="shared" si="15"/>
        <v>8</v>
      </c>
      <c r="AK26" s="39">
        <f t="shared" si="15"/>
        <v>2</v>
      </c>
      <c r="AL26" s="39">
        <f t="shared" si="15"/>
        <v>100</v>
      </c>
      <c r="AM26" s="39"/>
    </row>
    <row r="27">
      <c r="A27" s="7"/>
      <c r="B27" s="11" t="s">
        <v>3519</v>
      </c>
      <c r="C27" s="11" t="s">
        <v>3520</v>
      </c>
      <c r="D27" s="7">
        <v>2021.0</v>
      </c>
      <c r="E27" s="39" t="s">
        <v>84</v>
      </c>
      <c r="F27" s="39" t="s">
        <v>39</v>
      </c>
      <c r="G27" s="40"/>
      <c r="H27" s="39" t="s">
        <v>40</v>
      </c>
      <c r="I27" s="39">
        <v>0.0</v>
      </c>
      <c r="J27" s="39" t="s">
        <v>3436</v>
      </c>
      <c r="K27" s="9"/>
      <c r="L27" s="9"/>
      <c r="M27" s="9"/>
      <c r="N27" s="9"/>
      <c r="O27" s="9"/>
      <c r="P27" s="9"/>
      <c r="Q27" s="39"/>
      <c r="R27" s="39"/>
      <c r="S27" s="39"/>
      <c r="T27" s="39"/>
      <c r="U27" s="39"/>
      <c r="V27" s="39"/>
      <c r="W27" s="39"/>
      <c r="X27" s="61">
        <v>2009.0</v>
      </c>
      <c r="Y27" s="62">
        <f>COUNTIFS(F127:F1142, "Y",H127:H1142,"N", D127:D1142, "2009")</f>
        <v>17</v>
      </c>
      <c r="Z27" s="58">
        <f>COUNTIFS(F137:F1152, "N",H137:H1152,"Y", D137:D1152, "2009")</f>
        <v>7</v>
      </c>
      <c r="AA27" s="62">
        <f>COUNTIFS(F127:F1142, "Y",H127:H1142,"Y", D127:D1142, "2009", J127:J1142, "Y")</f>
        <v>2</v>
      </c>
      <c r="AB27" s="58">
        <f>COUNTIFS(F129:F1144, "Y",H129:H1144,"Y", D129:D1144, "2009", J129:J1144, "N")</f>
        <v>3</v>
      </c>
      <c r="AC27" s="58">
        <f>COUNTIFS(F127:F1142, "NA",H127:H1142,"NA", D127:D1142, "2009")</f>
        <v>5</v>
      </c>
      <c r="AD27" s="58">
        <f t="shared" si="4"/>
        <v>34</v>
      </c>
      <c r="AE27" s="20"/>
      <c r="AF27" s="61">
        <v>2015.0</v>
      </c>
      <c r="AG27" s="28">
        <f t="shared" ref="AG27:AL27" si="16">(Y21/$AD21)*100</f>
        <v>56.92307692</v>
      </c>
      <c r="AH27" s="28">
        <f t="shared" si="16"/>
        <v>24.61538462</v>
      </c>
      <c r="AI27" s="28">
        <f t="shared" si="16"/>
        <v>1.538461538</v>
      </c>
      <c r="AJ27" s="28">
        <f t="shared" si="16"/>
        <v>10.76923077</v>
      </c>
      <c r="AK27" s="28">
        <f t="shared" si="16"/>
        <v>6.153846154</v>
      </c>
      <c r="AL27" s="28">
        <f t="shared" si="16"/>
        <v>100</v>
      </c>
    </row>
    <row r="28">
      <c r="A28" s="7"/>
      <c r="B28" s="11" t="s">
        <v>3521</v>
      </c>
      <c r="C28" s="11" t="s">
        <v>3522</v>
      </c>
      <c r="D28" s="7">
        <v>2021.0</v>
      </c>
      <c r="E28" s="39" t="s">
        <v>84</v>
      </c>
      <c r="F28" s="39" t="s">
        <v>40</v>
      </c>
      <c r="G28" s="39">
        <v>0.0</v>
      </c>
      <c r="H28" s="39" t="s">
        <v>39</v>
      </c>
      <c r="I28" s="40"/>
      <c r="J28" s="39" t="s">
        <v>3436</v>
      </c>
      <c r="K28" s="9"/>
      <c r="L28" s="9"/>
      <c r="M28" s="9"/>
      <c r="N28" s="9"/>
      <c r="O28" s="9"/>
      <c r="P28" s="9"/>
      <c r="Q28" s="39"/>
      <c r="R28" s="39"/>
      <c r="S28" s="39"/>
      <c r="T28" s="39"/>
      <c r="U28" s="39"/>
      <c r="V28" s="39"/>
      <c r="W28" s="39"/>
      <c r="X28" s="61">
        <v>2008.0</v>
      </c>
      <c r="Y28" s="62">
        <f>COUNTIFS(F127:F1142, "Y",H127:H1142,"N", D127:D1142, "2008")</f>
        <v>26</v>
      </c>
      <c r="Z28" s="58">
        <f>COUNTIFS(F138:F1153, "N",H138:H1153,"Y", D138:D1153, "2008")</f>
        <v>6</v>
      </c>
      <c r="AA28" s="62">
        <f>COUNTIFS(F127:F1142, "Y",H127:H1142,"Y", D127:D1142, "2008", J127:J1142, "Y")</f>
        <v>0</v>
      </c>
      <c r="AB28" s="58">
        <f>COUNTIFS(F129:F1144, "Y",H129:H1144,"Y", D129:D1144, "2008", J129:J1144, "N")</f>
        <v>1</v>
      </c>
      <c r="AC28" s="59">
        <f>COUNTIFS(F127:F1142, "NA",H127:H1142,"NA", D127:D1142, "2008")</f>
        <v>4</v>
      </c>
      <c r="AD28" s="58">
        <f t="shared" si="4"/>
        <v>37</v>
      </c>
      <c r="AE28" s="39"/>
      <c r="AF28" s="61">
        <v>2016.0</v>
      </c>
      <c r="AG28" s="39">
        <f t="shared" ref="AG28:AL28" si="17">(Y20/$AD20)*100</f>
        <v>57.89473684</v>
      </c>
      <c r="AH28" s="39">
        <f t="shared" si="17"/>
        <v>19.29824561</v>
      </c>
      <c r="AI28" s="39">
        <f t="shared" si="17"/>
        <v>3.50877193</v>
      </c>
      <c r="AJ28" s="39">
        <f t="shared" si="17"/>
        <v>5.263157895</v>
      </c>
      <c r="AK28" s="39">
        <f t="shared" si="17"/>
        <v>14.03508772</v>
      </c>
      <c r="AL28" s="39">
        <f t="shared" si="17"/>
        <v>100</v>
      </c>
      <c r="AM28" s="39"/>
    </row>
    <row r="29">
      <c r="A29" s="7"/>
      <c r="B29" s="11" t="s">
        <v>3523</v>
      </c>
      <c r="C29" s="11" t="s">
        <v>3524</v>
      </c>
      <c r="D29" s="7">
        <v>2021.0</v>
      </c>
      <c r="E29" s="39" t="s">
        <v>84</v>
      </c>
      <c r="F29" s="39" t="s">
        <v>39</v>
      </c>
      <c r="G29" s="40"/>
      <c r="H29" s="39" t="s">
        <v>40</v>
      </c>
      <c r="I29" s="39">
        <v>0.0</v>
      </c>
      <c r="J29" s="39" t="s">
        <v>3436</v>
      </c>
      <c r="K29" s="9"/>
      <c r="L29" s="9"/>
      <c r="M29" s="9"/>
      <c r="N29" s="9"/>
      <c r="O29" s="9"/>
      <c r="P29" s="9"/>
      <c r="Q29" s="39"/>
      <c r="R29" s="39"/>
      <c r="S29" s="39"/>
      <c r="T29" s="39"/>
      <c r="U29" s="39"/>
      <c r="V29" s="39"/>
      <c r="W29" s="39"/>
      <c r="X29" s="60">
        <v>2007.0</v>
      </c>
      <c r="Y29" s="63">
        <f>COUNTIFS(F127:F1142, "Y",H127:H1142,"N", D127:D1142, "2007")</f>
        <v>22</v>
      </c>
      <c r="Z29" s="58">
        <f>COUNTIFS(F139:F1154, "N",H139:H1154,"Y", D139:D1154, "2007")</f>
        <v>7</v>
      </c>
      <c r="AA29" s="63">
        <f>COUNTIFS(F127:F1142, "Y",H127:H1142,"Y", D127:D1142, "2007", J127:J1142, "Y")</f>
        <v>3</v>
      </c>
      <c r="AB29" s="64">
        <f>COUNTIFS(F129:F1144, "Y",H129:H1144,"Y", D129:D1144, "2007", J129:J1144, "N")</f>
        <v>5</v>
      </c>
      <c r="AC29" s="65">
        <f>COUNTIFS(F127:F1142, "NA",H127:H1142,"NA", D127:D1142, "2007")</f>
        <v>3</v>
      </c>
      <c r="AD29" s="64">
        <f t="shared" si="4"/>
        <v>40</v>
      </c>
      <c r="AF29" s="61">
        <v>2017.0</v>
      </c>
      <c r="AG29" s="28">
        <f t="shared" ref="AG29:AL29" si="18">(Y19/$AD19)*100</f>
        <v>61.29032258</v>
      </c>
      <c r="AH29" s="28">
        <f t="shared" si="18"/>
        <v>16.12903226</v>
      </c>
      <c r="AI29" s="28">
        <f t="shared" si="18"/>
        <v>6.451612903</v>
      </c>
      <c r="AJ29" s="28">
        <f t="shared" si="18"/>
        <v>9.677419355</v>
      </c>
      <c r="AK29" s="28">
        <f t="shared" si="18"/>
        <v>6.451612903</v>
      </c>
      <c r="AL29" s="28">
        <f t="shared" si="18"/>
        <v>100</v>
      </c>
    </row>
    <row r="30">
      <c r="A30" s="7"/>
      <c r="B30" s="11" t="s">
        <v>3525</v>
      </c>
      <c r="C30" s="11" t="s">
        <v>3526</v>
      </c>
      <c r="D30" s="7">
        <v>2021.0</v>
      </c>
      <c r="E30" s="39" t="s">
        <v>3527</v>
      </c>
      <c r="F30" s="39" t="s">
        <v>40</v>
      </c>
      <c r="G30" s="39">
        <v>0.0</v>
      </c>
      <c r="H30" s="39" t="s">
        <v>39</v>
      </c>
      <c r="I30" s="40"/>
      <c r="J30" s="39" t="s">
        <v>3436</v>
      </c>
      <c r="K30" s="9"/>
      <c r="L30" s="9"/>
      <c r="M30" s="9"/>
      <c r="N30" s="9"/>
      <c r="O30" s="9"/>
      <c r="P30" s="9"/>
      <c r="Q30" s="39" t="s">
        <v>3528</v>
      </c>
      <c r="R30" s="39"/>
      <c r="S30" s="39"/>
      <c r="T30" s="39"/>
      <c r="U30" s="39"/>
      <c r="V30" s="39"/>
      <c r="W30" s="39"/>
      <c r="X30" s="61">
        <v>2006.0</v>
      </c>
      <c r="Y30" s="62">
        <f>COUNTIFS(F127:F1142, "Y",H127:H1142,"N", D127:D1142, "2006")</f>
        <v>19</v>
      </c>
      <c r="Z30" s="58">
        <f>COUNTIFS(F140:F1155, "N",H140:H1155,"Y", D140:D1155, "2006")</f>
        <v>9</v>
      </c>
      <c r="AA30" s="62">
        <f>COUNTIFS(F127:F1142, "Y",H127:H1142,"Y", D127:D1142, "2006", J127:J1142, "Y")</f>
        <v>1</v>
      </c>
      <c r="AB30" s="58">
        <f>COUNTIFS(F129:F1144, "Y",H129:H1144,"Y", D129:D1144, "2006", J129:J1144, "N")</f>
        <v>2</v>
      </c>
      <c r="AC30" s="58">
        <f>COUNTIFS(F127:F1142, "NA",H127:H1142,"NA", D127:D1142, "2006")</f>
        <v>0</v>
      </c>
      <c r="AD30" s="58">
        <f t="shared" si="4"/>
        <v>31</v>
      </c>
      <c r="AE30" s="39"/>
      <c r="AF30" s="61">
        <v>2018.0</v>
      </c>
      <c r="AG30" s="28">
        <f t="shared" ref="AG30:AL30" si="19">(Y18/$AD18)*100</f>
        <v>70.58823529</v>
      </c>
      <c r="AH30" s="28">
        <f t="shared" si="19"/>
        <v>14.70588235</v>
      </c>
      <c r="AI30" s="28">
        <f t="shared" si="19"/>
        <v>8.823529412</v>
      </c>
      <c r="AJ30" s="28">
        <f t="shared" si="19"/>
        <v>2.941176471</v>
      </c>
      <c r="AK30" s="28">
        <f t="shared" si="19"/>
        <v>2.941176471</v>
      </c>
      <c r="AL30" s="28">
        <f t="shared" si="19"/>
        <v>100</v>
      </c>
    </row>
    <row r="31">
      <c r="A31" s="7"/>
      <c r="B31" s="11" t="s">
        <v>3529</v>
      </c>
      <c r="C31" s="11" t="s">
        <v>3530</v>
      </c>
      <c r="D31" s="7">
        <v>2021.0</v>
      </c>
      <c r="E31" s="11" t="s">
        <v>3531</v>
      </c>
      <c r="F31" s="39" t="s">
        <v>39</v>
      </c>
      <c r="G31" s="40"/>
      <c r="H31" s="39" t="s">
        <v>39</v>
      </c>
      <c r="I31" s="40"/>
      <c r="J31" s="39" t="s">
        <v>40</v>
      </c>
      <c r="K31" s="9"/>
      <c r="L31" s="9"/>
      <c r="M31" s="9"/>
      <c r="N31" s="9"/>
      <c r="O31" s="9"/>
      <c r="P31" s="9"/>
      <c r="Q31" s="39"/>
      <c r="R31" s="39"/>
      <c r="S31" s="39"/>
      <c r="T31" s="39"/>
      <c r="U31" s="39"/>
      <c r="V31" s="39"/>
      <c r="W31" s="39"/>
      <c r="X31" s="61">
        <v>2005.0</v>
      </c>
      <c r="Y31" s="62">
        <f>COUNTIFS(F127:F1142, "Y",H127:H1142,"N", D127:D1142, "2005")</f>
        <v>20</v>
      </c>
      <c r="Z31" s="58">
        <f>COUNTIFS(F141:F1156, "N",H141:H1156,"Y", D141:D1156, "2005")</f>
        <v>6</v>
      </c>
      <c r="AA31" s="62">
        <f>COUNTIFS(F127:F1142, "Y",H127:H1142,"Y", D127:D1142, "2005", J127:J1142, "Y")</f>
        <v>0</v>
      </c>
      <c r="AB31" s="58">
        <f>COUNTIFS(F129:F1144, "Y",H129:H1144,"Y", D129:D1144, "2005", J129:J1144, "N")</f>
        <v>0</v>
      </c>
      <c r="AC31" s="58">
        <f>COUNTIFS(F127:F1142, "NA",H127:H1142,"NA", D127:D1142, "2005")</f>
        <v>0</v>
      </c>
      <c r="AD31" s="58">
        <f t="shared" si="4"/>
        <v>26</v>
      </c>
      <c r="AF31" s="61">
        <v>2019.0</v>
      </c>
      <c r="AG31" s="28">
        <f t="shared" ref="AG31:AL31" si="20">(Y17/$AD17)*100</f>
        <v>47.82608696</v>
      </c>
      <c r="AH31" s="28">
        <f t="shared" si="20"/>
        <v>43.47826087</v>
      </c>
      <c r="AI31" s="28">
        <f t="shared" si="20"/>
        <v>0</v>
      </c>
      <c r="AJ31" s="28">
        <f t="shared" si="20"/>
        <v>8.695652174</v>
      </c>
      <c r="AK31" s="28">
        <f t="shared" si="20"/>
        <v>0</v>
      </c>
      <c r="AL31" s="28">
        <f t="shared" si="20"/>
        <v>100</v>
      </c>
    </row>
    <row r="32">
      <c r="A32" s="7"/>
      <c r="B32" s="11" t="s">
        <v>3532</v>
      </c>
      <c r="C32" s="11" t="s">
        <v>3533</v>
      </c>
      <c r="D32" s="7">
        <v>2021.0</v>
      </c>
      <c r="E32" s="66" t="s">
        <v>3534</v>
      </c>
      <c r="F32" s="66" t="s">
        <v>3534</v>
      </c>
      <c r="G32" s="66" t="s">
        <v>3534</v>
      </c>
      <c r="H32" s="66" t="s">
        <v>3534</v>
      </c>
      <c r="I32" s="66" t="s">
        <v>3534</v>
      </c>
      <c r="J32" s="66" t="s">
        <v>3534</v>
      </c>
      <c r="K32" s="9"/>
      <c r="L32" s="9"/>
      <c r="M32" s="9"/>
      <c r="N32" s="9"/>
      <c r="O32" s="9"/>
      <c r="P32" s="9"/>
      <c r="Q32" s="39"/>
      <c r="R32" s="39"/>
      <c r="S32" s="39"/>
      <c r="T32" s="39"/>
      <c r="U32" s="39"/>
      <c r="V32" s="39"/>
      <c r="W32" s="39"/>
      <c r="X32" s="61">
        <v>2004.0</v>
      </c>
      <c r="Y32" s="62">
        <f>COUNTIFS(F127:F1142, "Y",H127:H1142,"N", D127:D1142, "2004")</f>
        <v>17</v>
      </c>
      <c r="Z32" s="58">
        <f>COUNTIFS(F142:F1157, "N",H142:H1157,"Y", D142:D1157, "2004")</f>
        <v>4</v>
      </c>
      <c r="AA32" s="62">
        <f>COUNTIFS(F127:F1142, "Y",H127:H1142,"Y", D127:D1142, "2004", J127:J1142, "Y")</f>
        <v>2</v>
      </c>
      <c r="AB32" s="58">
        <f>COUNTIFS(F129:F1144, "Y",H129:H1144,"Y", D129:D1144, "2004", J129:J1144, "N")</f>
        <v>1</v>
      </c>
      <c r="AC32" s="58">
        <f>COUNTIFS(F127:F1142, "NA",H127:H1142,"NA", D127:D1142, "2004")</f>
        <v>1</v>
      </c>
      <c r="AD32" s="58">
        <f t="shared" si="4"/>
        <v>25</v>
      </c>
      <c r="AF32" s="67">
        <v>2020.0</v>
      </c>
      <c r="AG32" s="28">
        <f t="shared" ref="AG32:AL32" si="21">(Y16/$AD16)*100</f>
        <v>62.22222222</v>
      </c>
      <c r="AH32" s="28">
        <f t="shared" si="21"/>
        <v>15.55555556</v>
      </c>
      <c r="AI32" s="28">
        <f t="shared" si="21"/>
        <v>8.888888889</v>
      </c>
      <c r="AJ32" s="28">
        <f t="shared" si="21"/>
        <v>8.888888889</v>
      </c>
      <c r="AK32" s="28">
        <f t="shared" si="21"/>
        <v>4.444444444</v>
      </c>
      <c r="AL32" s="28">
        <f t="shared" si="21"/>
        <v>100</v>
      </c>
    </row>
    <row r="33">
      <c r="A33" s="7"/>
      <c r="B33" s="11" t="s">
        <v>3535</v>
      </c>
      <c r="C33" s="11" t="s">
        <v>3536</v>
      </c>
      <c r="D33" s="7">
        <v>2020.0</v>
      </c>
      <c r="E33" s="39" t="s">
        <v>3435</v>
      </c>
      <c r="F33" s="39" t="s">
        <v>39</v>
      </c>
      <c r="G33" s="40"/>
      <c r="H33" s="39" t="s">
        <v>40</v>
      </c>
      <c r="I33" s="39">
        <v>0.0</v>
      </c>
      <c r="J33" s="39" t="s">
        <v>3436</v>
      </c>
      <c r="K33" s="9"/>
      <c r="L33" s="9"/>
      <c r="M33" s="9"/>
      <c r="N33" s="9"/>
      <c r="O33" s="9"/>
      <c r="P33" s="9"/>
      <c r="Q33" s="39"/>
      <c r="R33" s="39"/>
      <c r="S33" s="39"/>
      <c r="T33" s="39"/>
      <c r="U33" s="39"/>
      <c r="V33" s="39"/>
      <c r="W33" s="39"/>
      <c r="X33" s="60">
        <v>2003.0</v>
      </c>
      <c r="Y33" s="63">
        <f>COUNTIFS(F127:F1142, "Y",H127:H1142,"N", D127:D1142, "2003")</f>
        <v>12</v>
      </c>
      <c r="Z33" s="58">
        <f>COUNTIFS(F143:F1158, "N",H143:H1158,"Y", D143:D1158, "2003")</f>
        <v>5</v>
      </c>
      <c r="AA33" s="63">
        <f>COUNTIFS(F127:F1142, "Y",H127:H1142,"Y", D127:D1142, "2003", J127:J1142, "Y")</f>
        <v>1</v>
      </c>
      <c r="AB33" s="64">
        <f>COUNTIFS(F129:F1144, "Y",H129:H1144,"Y", D129:D1144, "2003", J129:J1144, "N")</f>
        <v>0</v>
      </c>
      <c r="AC33" s="64">
        <f>COUNTIFS(F127:F1142, "NA",H127:H1142,"NA", D127:D1142, "2003")</f>
        <v>0</v>
      </c>
      <c r="AD33" s="64">
        <f t="shared" si="4"/>
        <v>18</v>
      </c>
      <c r="AF33" s="67">
        <v>2021.0</v>
      </c>
      <c r="AG33" s="28">
        <f t="shared" ref="AG33:AL33" si="22">(Y15/$AD15)*100</f>
        <v>65.625</v>
      </c>
      <c r="AH33" s="28">
        <f t="shared" si="22"/>
        <v>21.875</v>
      </c>
      <c r="AI33" s="28">
        <f t="shared" si="22"/>
        <v>0</v>
      </c>
      <c r="AJ33" s="28">
        <f t="shared" si="22"/>
        <v>12.5</v>
      </c>
      <c r="AK33" s="28">
        <f t="shared" si="22"/>
        <v>0</v>
      </c>
      <c r="AL33" s="28">
        <f t="shared" si="22"/>
        <v>100</v>
      </c>
    </row>
    <row r="34">
      <c r="A34" s="7"/>
      <c r="B34" s="11" t="s">
        <v>3537</v>
      </c>
      <c r="C34" s="11" t="s">
        <v>3538</v>
      </c>
      <c r="D34" s="7">
        <v>2021.0</v>
      </c>
      <c r="E34" s="39" t="s">
        <v>84</v>
      </c>
      <c r="F34" s="39" t="s">
        <v>39</v>
      </c>
      <c r="G34" s="40"/>
      <c r="H34" s="39" t="s">
        <v>40</v>
      </c>
      <c r="I34" s="39">
        <v>0.0</v>
      </c>
      <c r="J34" s="39" t="s">
        <v>3436</v>
      </c>
      <c r="K34" s="9"/>
      <c r="L34" s="9"/>
      <c r="M34" s="9"/>
      <c r="N34" s="9"/>
      <c r="O34" s="9"/>
      <c r="P34" s="9"/>
      <c r="Q34" s="39"/>
      <c r="R34" s="39"/>
      <c r="S34" s="39"/>
      <c r="T34" s="39"/>
      <c r="U34" s="39"/>
      <c r="V34" s="39"/>
      <c r="W34" s="39"/>
    </row>
    <row r="35">
      <c r="A35" s="7"/>
      <c r="B35" s="11" t="s">
        <v>3539</v>
      </c>
      <c r="C35" s="11" t="s">
        <v>3540</v>
      </c>
      <c r="D35" s="7">
        <v>2021.0</v>
      </c>
      <c r="E35" s="66" t="s">
        <v>3534</v>
      </c>
      <c r="F35" s="66" t="s">
        <v>3534</v>
      </c>
      <c r="G35" s="66" t="s">
        <v>3534</v>
      </c>
      <c r="H35" s="66" t="s">
        <v>3534</v>
      </c>
      <c r="I35" s="66" t="s">
        <v>3534</v>
      </c>
      <c r="J35" s="66" t="s">
        <v>3534</v>
      </c>
      <c r="K35" s="9"/>
      <c r="L35" s="9"/>
      <c r="M35" s="9"/>
      <c r="N35" s="9"/>
      <c r="O35" s="9"/>
      <c r="P35" s="9"/>
      <c r="Q35" s="39"/>
      <c r="R35" s="39"/>
      <c r="S35" s="39"/>
      <c r="T35" s="39"/>
      <c r="U35" s="39"/>
      <c r="V35" s="39"/>
      <c r="W35" s="39"/>
    </row>
    <row r="36">
      <c r="A36" s="7"/>
      <c r="B36" s="11" t="s">
        <v>3541</v>
      </c>
      <c r="C36" s="11" t="s">
        <v>3542</v>
      </c>
      <c r="D36" s="7">
        <v>2020.0</v>
      </c>
      <c r="E36" s="39" t="s">
        <v>47</v>
      </c>
      <c r="F36" s="39" t="s">
        <v>39</v>
      </c>
      <c r="G36" s="40"/>
      <c r="H36" s="39" t="s">
        <v>40</v>
      </c>
      <c r="I36" s="39">
        <v>0.0</v>
      </c>
      <c r="J36" s="39" t="s">
        <v>3436</v>
      </c>
      <c r="K36" s="9"/>
      <c r="L36" s="9"/>
      <c r="M36" s="9"/>
      <c r="N36" s="9"/>
      <c r="O36" s="9"/>
      <c r="P36" s="9"/>
      <c r="Q36" s="39"/>
      <c r="R36" s="39"/>
      <c r="S36" s="39"/>
      <c r="T36" s="39"/>
      <c r="U36" s="39"/>
      <c r="V36" s="39"/>
      <c r="W36" s="39"/>
      <c r="X36" s="20" t="s">
        <v>3543</v>
      </c>
    </row>
    <row r="37">
      <c r="A37" s="7"/>
      <c r="B37" s="11" t="s">
        <v>3544</v>
      </c>
      <c r="C37" s="11" t="s">
        <v>3545</v>
      </c>
      <c r="D37" s="7">
        <v>2020.0</v>
      </c>
      <c r="E37" s="68" t="s">
        <v>3450</v>
      </c>
      <c r="F37" s="68" t="s">
        <v>3450</v>
      </c>
      <c r="G37" s="68" t="s">
        <v>3450</v>
      </c>
      <c r="H37" s="68" t="s">
        <v>3450</v>
      </c>
      <c r="I37" s="68" t="s">
        <v>3450</v>
      </c>
      <c r="J37" s="68" t="s">
        <v>3450</v>
      </c>
      <c r="K37" s="9"/>
      <c r="L37" s="9"/>
      <c r="M37" s="9"/>
      <c r="N37" s="9"/>
      <c r="O37" s="9"/>
      <c r="P37" s="9"/>
      <c r="Q37" s="39"/>
      <c r="R37" s="39"/>
      <c r="S37" s="39"/>
      <c r="T37" s="39"/>
      <c r="U37" s="39"/>
      <c r="V37" s="39"/>
      <c r="W37" s="39"/>
      <c r="X37" s="48" t="s">
        <v>5</v>
      </c>
      <c r="Y37" s="48" t="s">
        <v>3487</v>
      </c>
      <c r="Z37" s="48" t="s">
        <v>3488</v>
      </c>
      <c r="AA37" s="48" t="s">
        <v>3489</v>
      </c>
      <c r="AB37" s="48" t="s">
        <v>3490</v>
      </c>
      <c r="AC37" s="48" t="s">
        <v>3491</v>
      </c>
      <c r="AD37" s="48" t="s">
        <v>3492</v>
      </c>
      <c r="AF37" s="48" t="s">
        <v>5</v>
      </c>
      <c r="AG37" s="48" t="s">
        <v>3487</v>
      </c>
      <c r="AH37" s="48" t="s">
        <v>3488</v>
      </c>
      <c r="AI37" s="48" t="s">
        <v>3489</v>
      </c>
      <c r="AJ37" s="48" t="s">
        <v>3490</v>
      </c>
      <c r="AK37" s="48" t="s">
        <v>3491</v>
      </c>
      <c r="AL37" s="48" t="s">
        <v>3492</v>
      </c>
      <c r="AM37" s="48"/>
    </row>
    <row r="38">
      <c r="A38" s="7"/>
      <c r="B38" s="11" t="s">
        <v>3546</v>
      </c>
      <c r="C38" s="11" t="s">
        <v>3547</v>
      </c>
      <c r="D38" s="7">
        <v>2020.0</v>
      </c>
      <c r="E38" s="39" t="s">
        <v>47</v>
      </c>
      <c r="F38" s="39" t="s">
        <v>39</v>
      </c>
      <c r="G38" s="40"/>
      <c r="H38" s="39" t="s">
        <v>39</v>
      </c>
      <c r="I38" s="40"/>
      <c r="J38" s="39" t="s">
        <v>39</v>
      </c>
      <c r="K38" s="9"/>
      <c r="L38" s="9"/>
      <c r="M38" s="9"/>
      <c r="N38" s="9"/>
      <c r="O38" s="9"/>
      <c r="P38" s="9"/>
      <c r="Q38" s="39"/>
      <c r="R38" s="39"/>
      <c r="S38" s="39"/>
      <c r="T38" s="39"/>
      <c r="U38" s="39"/>
      <c r="V38" s="39"/>
      <c r="W38" s="39"/>
      <c r="X38" s="57">
        <v>2021.0</v>
      </c>
      <c r="Y38" s="62">
        <f t="shared" ref="Y38:AD38" si="23">Y39+Y15</f>
        <v>497</v>
      </c>
      <c r="Z38" s="62">
        <f t="shared" si="23"/>
        <v>158</v>
      </c>
      <c r="AA38" s="62">
        <f t="shared" si="23"/>
        <v>27</v>
      </c>
      <c r="AB38" s="62">
        <f t="shared" si="23"/>
        <v>57</v>
      </c>
      <c r="AC38" s="62">
        <f t="shared" si="23"/>
        <v>58</v>
      </c>
      <c r="AD38" s="62">
        <f t="shared" si="23"/>
        <v>797</v>
      </c>
      <c r="AF38" s="60">
        <v>2003.0</v>
      </c>
      <c r="AG38" s="62">
        <f t="shared" ref="AG38:AL38" si="24">Y56</f>
        <v>12</v>
      </c>
      <c r="AH38" s="62">
        <f t="shared" si="24"/>
        <v>5</v>
      </c>
      <c r="AI38" s="62">
        <f t="shared" si="24"/>
        <v>1</v>
      </c>
      <c r="AJ38" s="62">
        <f t="shared" si="24"/>
        <v>0</v>
      </c>
      <c r="AK38" s="62">
        <f t="shared" si="24"/>
        <v>0</v>
      </c>
      <c r="AL38" s="62">
        <f t="shared" si="24"/>
        <v>18</v>
      </c>
      <c r="AM38" s="62"/>
    </row>
    <row r="39">
      <c r="A39" s="7"/>
      <c r="B39" s="11" t="s">
        <v>3548</v>
      </c>
      <c r="C39" s="11" t="s">
        <v>3549</v>
      </c>
      <c r="D39" s="7">
        <v>2020.0</v>
      </c>
      <c r="E39" s="39" t="s">
        <v>84</v>
      </c>
      <c r="F39" s="39" t="s">
        <v>39</v>
      </c>
      <c r="G39" s="40"/>
      <c r="H39" s="39" t="s">
        <v>40</v>
      </c>
      <c r="I39" s="39">
        <v>0.0</v>
      </c>
      <c r="J39" s="39" t="s">
        <v>3436</v>
      </c>
      <c r="K39" s="9"/>
      <c r="L39" s="9"/>
      <c r="M39" s="9"/>
      <c r="N39" s="9"/>
      <c r="O39" s="9"/>
      <c r="P39" s="9"/>
      <c r="Q39" s="39"/>
      <c r="R39" s="39"/>
      <c r="S39" s="39"/>
      <c r="T39" s="39"/>
      <c r="U39" s="39"/>
      <c r="V39" s="39"/>
      <c r="W39" s="39"/>
      <c r="X39" s="57">
        <v>2020.0</v>
      </c>
      <c r="Y39" s="62">
        <f t="shared" ref="Y39:AD39" si="25">Y40+Y16</f>
        <v>476</v>
      </c>
      <c r="Z39" s="62">
        <f t="shared" si="25"/>
        <v>151</v>
      </c>
      <c r="AA39" s="62">
        <f t="shared" si="25"/>
        <v>27</v>
      </c>
      <c r="AB39" s="62">
        <f t="shared" si="25"/>
        <v>53</v>
      </c>
      <c r="AC39" s="62">
        <f t="shared" si="25"/>
        <v>58</v>
      </c>
      <c r="AD39" s="62">
        <f t="shared" si="25"/>
        <v>765</v>
      </c>
      <c r="AF39" s="61">
        <v>2004.0</v>
      </c>
      <c r="AG39" s="62">
        <f t="shared" ref="AG39:AL39" si="26">Y55</f>
        <v>29</v>
      </c>
      <c r="AH39" s="62">
        <f t="shared" si="26"/>
        <v>9</v>
      </c>
      <c r="AI39" s="62">
        <f t="shared" si="26"/>
        <v>3</v>
      </c>
      <c r="AJ39" s="62">
        <f t="shared" si="26"/>
        <v>1</v>
      </c>
      <c r="AK39" s="62">
        <f t="shared" si="26"/>
        <v>1</v>
      </c>
      <c r="AL39" s="62">
        <f t="shared" si="26"/>
        <v>43</v>
      </c>
      <c r="AM39" s="62"/>
    </row>
    <row r="40">
      <c r="A40" s="7"/>
      <c r="B40" s="11" t="s">
        <v>3550</v>
      </c>
      <c r="C40" s="11" t="s">
        <v>3551</v>
      </c>
      <c r="D40" s="7">
        <v>2020.0</v>
      </c>
      <c r="E40" s="66" t="s">
        <v>3534</v>
      </c>
      <c r="F40" s="66" t="s">
        <v>3534</v>
      </c>
      <c r="G40" s="66" t="s">
        <v>3534</v>
      </c>
      <c r="H40" s="66" t="s">
        <v>3534</v>
      </c>
      <c r="I40" s="66" t="s">
        <v>3534</v>
      </c>
      <c r="J40" s="66" t="s">
        <v>3534</v>
      </c>
      <c r="K40" s="9"/>
      <c r="L40" s="9"/>
      <c r="M40" s="9"/>
      <c r="N40" s="9"/>
      <c r="O40" s="9"/>
      <c r="P40" s="9"/>
      <c r="Q40" s="39"/>
      <c r="R40" s="39"/>
      <c r="S40" s="39"/>
      <c r="T40" s="39"/>
      <c r="U40" s="39"/>
      <c r="V40" s="39"/>
      <c r="W40" s="39"/>
      <c r="X40" s="61">
        <v>2019.0</v>
      </c>
      <c r="Y40" s="62">
        <f t="shared" ref="Y40:AD40" si="27">Y41+Y17</f>
        <v>448</v>
      </c>
      <c r="Z40" s="62">
        <f t="shared" si="27"/>
        <v>144</v>
      </c>
      <c r="AA40" s="62">
        <f t="shared" si="27"/>
        <v>23</v>
      </c>
      <c r="AB40" s="62">
        <f t="shared" si="27"/>
        <v>49</v>
      </c>
      <c r="AC40" s="62">
        <f t="shared" si="27"/>
        <v>56</v>
      </c>
      <c r="AD40" s="62">
        <f t="shared" si="27"/>
        <v>720</v>
      </c>
      <c r="AF40" s="61">
        <v>2005.0</v>
      </c>
      <c r="AG40" s="62">
        <f t="shared" ref="AG40:AL40" si="28">Y54</f>
        <v>49</v>
      </c>
      <c r="AH40" s="62">
        <f t="shared" si="28"/>
        <v>15</v>
      </c>
      <c r="AI40" s="62">
        <f t="shared" si="28"/>
        <v>3</v>
      </c>
      <c r="AJ40" s="62">
        <f t="shared" si="28"/>
        <v>1</v>
      </c>
      <c r="AK40" s="62">
        <f t="shared" si="28"/>
        <v>1</v>
      </c>
      <c r="AL40" s="62">
        <f t="shared" si="28"/>
        <v>69</v>
      </c>
      <c r="AM40" s="62"/>
    </row>
    <row r="41">
      <c r="A41" s="7"/>
      <c r="B41" s="11" t="s">
        <v>3552</v>
      </c>
      <c r="C41" s="11" t="s">
        <v>3553</v>
      </c>
      <c r="D41" s="7">
        <v>2021.0</v>
      </c>
      <c r="E41" s="39" t="s">
        <v>47</v>
      </c>
      <c r="F41" s="39" t="s">
        <v>40</v>
      </c>
      <c r="G41" s="39">
        <v>0.0</v>
      </c>
      <c r="H41" s="39" t="s">
        <v>39</v>
      </c>
      <c r="I41" s="39">
        <v>25.0</v>
      </c>
      <c r="J41" s="39" t="s">
        <v>3436</v>
      </c>
      <c r="K41" s="9"/>
      <c r="L41" s="9"/>
      <c r="M41" s="9"/>
      <c r="N41" s="9"/>
      <c r="O41" s="9"/>
      <c r="P41" s="9"/>
      <c r="Q41" s="39"/>
      <c r="R41" s="39"/>
      <c r="S41" s="39"/>
      <c r="T41" s="39"/>
      <c r="U41" s="39"/>
      <c r="V41" s="39"/>
      <c r="W41" s="39"/>
      <c r="X41" s="61">
        <v>2018.0</v>
      </c>
      <c r="Y41" s="62">
        <f t="shared" ref="Y41:AD41" si="29">Y42+Y18</f>
        <v>437</v>
      </c>
      <c r="Z41" s="62">
        <f t="shared" si="29"/>
        <v>134</v>
      </c>
      <c r="AA41" s="62">
        <f t="shared" si="29"/>
        <v>23</v>
      </c>
      <c r="AB41" s="62">
        <f t="shared" si="29"/>
        <v>47</v>
      </c>
      <c r="AC41" s="62">
        <f t="shared" si="29"/>
        <v>56</v>
      </c>
      <c r="AD41" s="62">
        <f t="shared" si="29"/>
        <v>697</v>
      </c>
      <c r="AF41" s="61">
        <v>2006.0</v>
      </c>
      <c r="AG41" s="62">
        <f t="shared" ref="AG41:AL41" si="30">Y53</f>
        <v>68</v>
      </c>
      <c r="AH41" s="62">
        <f t="shared" si="30"/>
        <v>24</v>
      </c>
      <c r="AI41" s="62">
        <f t="shared" si="30"/>
        <v>4</v>
      </c>
      <c r="AJ41" s="62">
        <f t="shared" si="30"/>
        <v>3</v>
      </c>
      <c r="AK41" s="62">
        <f t="shared" si="30"/>
        <v>1</v>
      </c>
      <c r="AL41" s="62">
        <f t="shared" si="30"/>
        <v>100</v>
      </c>
      <c r="AM41" s="62"/>
    </row>
    <row r="42">
      <c r="A42" s="7"/>
      <c r="B42" s="11" t="s">
        <v>3554</v>
      </c>
      <c r="C42" s="11" t="s">
        <v>3555</v>
      </c>
      <c r="D42" s="7">
        <v>2020.0</v>
      </c>
      <c r="E42" s="39" t="s">
        <v>84</v>
      </c>
      <c r="F42" s="39" t="s">
        <v>40</v>
      </c>
      <c r="G42" s="39">
        <v>0.0</v>
      </c>
      <c r="H42" s="39" t="s">
        <v>39</v>
      </c>
      <c r="I42" s="40"/>
      <c r="J42" s="39" t="s">
        <v>3436</v>
      </c>
      <c r="K42" s="9"/>
      <c r="L42" s="9"/>
      <c r="M42" s="9"/>
      <c r="N42" s="9"/>
      <c r="O42" s="9"/>
      <c r="P42" s="9"/>
      <c r="Q42" s="39"/>
      <c r="R42" s="39"/>
      <c r="S42" s="39"/>
      <c r="T42" s="39"/>
      <c r="U42" s="39"/>
      <c r="V42" s="39"/>
      <c r="W42" s="39"/>
      <c r="X42" s="61">
        <v>2017.0</v>
      </c>
      <c r="Y42" s="62">
        <f t="shared" ref="Y42:AD42" si="31">Y43+Y19</f>
        <v>413</v>
      </c>
      <c r="Z42" s="62">
        <f t="shared" si="31"/>
        <v>129</v>
      </c>
      <c r="AA42" s="62">
        <f t="shared" si="31"/>
        <v>20</v>
      </c>
      <c r="AB42" s="62">
        <f t="shared" si="31"/>
        <v>46</v>
      </c>
      <c r="AC42" s="62">
        <f t="shared" si="31"/>
        <v>55</v>
      </c>
      <c r="AD42" s="62">
        <f t="shared" si="31"/>
        <v>663</v>
      </c>
      <c r="AE42" s="39"/>
      <c r="AF42" s="60">
        <v>2007.0</v>
      </c>
      <c r="AG42" s="62">
        <f t="shared" ref="AG42:AL42" si="32">Y52</f>
        <v>90</v>
      </c>
      <c r="AH42" s="62">
        <f t="shared" si="32"/>
        <v>31</v>
      </c>
      <c r="AI42" s="62">
        <f t="shared" si="32"/>
        <v>7</v>
      </c>
      <c r="AJ42" s="62">
        <f t="shared" si="32"/>
        <v>8</v>
      </c>
      <c r="AK42" s="62">
        <f t="shared" si="32"/>
        <v>4</v>
      </c>
      <c r="AL42" s="62">
        <f t="shared" si="32"/>
        <v>140</v>
      </c>
      <c r="AM42" s="62"/>
    </row>
    <row r="43">
      <c r="A43" s="7"/>
      <c r="B43" s="11" t="s">
        <v>3556</v>
      </c>
      <c r="C43" s="11" t="s">
        <v>3557</v>
      </c>
      <c r="D43" s="7">
        <v>2020.0</v>
      </c>
      <c r="E43" s="39" t="s">
        <v>47</v>
      </c>
      <c r="F43" s="39" t="s">
        <v>39</v>
      </c>
      <c r="G43" s="40"/>
      <c r="H43" s="39" t="s">
        <v>40</v>
      </c>
      <c r="I43" s="39">
        <v>0.0</v>
      </c>
      <c r="J43" s="39" t="s">
        <v>3436</v>
      </c>
      <c r="K43" s="9"/>
      <c r="L43" s="9"/>
      <c r="M43" s="9"/>
      <c r="N43" s="9"/>
      <c r="O43" s="9"/>
      <c r="P43" s="9"/>
      <c r="Q43" s="39"/>
      <c r="R43" s="39"/>
      <c r="S43" s="39"/>
      <c r="T43" s="39"/>
      <c r="U43" s="39"/>
      <c r="V43" s="39"/>
      <c r="W43" s="39"/>
      <c r="X43" s="61">
        <v>2016.0</v>
      </c>
      <c r="Y43" s="62">
        <f t="shared" ref="Y43:AD43" si="33">Y44+Y20</f>
        <v>375</v>
      </c>
      <c r="Z43" s="62">
        <f t="shared" si="33"/>
        <v>119</v>
      </c>
      <c r="AA43" s="62">
        <f t="shared" si="33"/>
        <v>16</v>
      </c>
      <c r="AB43" s="62">
        <f t="shared" si="33"/>
        <v>40</v>
      </c>
      <c r="AC43" s="62">
        <f t="shared" si="33"/>
        <v>51</v>
      </c>
      <c r="AD43" s="62">
        <f t="shared" si="33"/>
        <v>601</v>
      </c>
      <c r="AF43" s="61">
        <v>2008.0</v>
      </c>
      <c r="AG43" s="62">
        <f t="shared" ref="AG43:AL43" si="34">Y51</f>
        <v>116</v>
      </c>
      <c r="AH43" s="62">
        <f t="shared" si="34"/>
        <v>37</v>
      </c>
      <c r="AI43" s="62">
        <f t="shared" si="34"/>
        <v>7</v>
      </c>
      <c r="AJ43" s="62">
        <f t="shared" si="34"/>
        <v>9</v>
      </c>
      <c r="AK43" s="62">
        <f t="shared" si="34"/>
        <v>8</v>
      </c>
      <c r="AL43" s="62">
        <f t="shared" si="34"/>
        <v>177</v>
      </c>
      <c r="AM43" s="62"/>
    </row>
    <row r="44">
      <c r="A44" s="7"/>
      <c r="B44" s="11" t="s">
        <v>3558</v>
      </c>
      <c r="C44" s="11" t="s">
        <v>3559</v>
      </c>
      <c r="D44" s="7">
        <v>2020.0</v>
      </c>
      <c r="E44" s="39" t="s">
        <v>84</v>
      </c>
      <c r="F44" s="39" t="s">
        <v>39</v>
      </c>
      <c r="G44" s="40"/>
      <c r="H44" s="39" t="s">
        <v>40</v>
      </c>
      <c r="I44" s="39">
        <v>0.0</v>
      </c>
      <c r="J44" s="39" t="s">
        <v>3436</v>
      </c>
      <c r="K44" s="9"/>
      <c r="L44" s="9"/>
      <c r="M44" s="9"/>
      <c r="N44" s="9"/>
      <c r="O44" s="9"/>
      <c r="P44" s="9"/>
      <c r="Q44" s="39"/>
      <c r="R44" s="39"/>
      <c r="S44" s="39"/>
      <c r="T44" s="39"/>
      <c r="U44" s="39"/>
      <c r="V44" s="39"/>
      <c r="W44" s="39"/>
      <c r="X44" s="61">
        <v>2015.0</v>
      </c>
      <c r="Y44" s="62">
        <f t="shared" ref="Y44:AD44" si="35">Y45+Y21</f>
        <v>342</v>
      </c>
      <c r="Z44" s="62">
        <f t="shared" si="35"/>
        <v>108</v>
      </c>
      <c r="AA44" s="62">
        <f t="shared" si="35"/>
        <v>14</v>
      </c>
      <c r="AB44" s="62">
        <f t="shared" si="35"/>
        <v>37</v>
      </c>
      <c r="AC44" s="62">
        <f t="shared" si="35"/>
        <v>43</v>
      </c>
      <c r="AD44" s="62">
        <f t="shared" si="35"/>
        <v>544</v>
      </c>
      <c r="AE44" s="39"/>
      <c r="AF44" s="61">
        <v>2009.0</v>
      </c>
      <c r="AG44" s="62">
        <f t="shared" ref="AG44:AL44" si="36">Y50</f>
        <v>133</v>
      </c>
      <c r="AH44" s="62">
        <f t="shared" si="36"/>
        <v>44</v>
      </c>
      <c r="AI44" s="62">
        <f t="shared" si="36"/>
        <v>9</v>
      </c>
      <c r="AJ44" s="62">
        <f t="shared" si="36"/>
        <v>12</v>
      </c>
      <c r="AK44" s="62">
        <f t="shared" si="36"/>
        <v>13</v>
      </c>
      <c r="AL44" s="62">
        <f t="shared" si="36"/>
        <v>211</v>
      </c>
      <c r="AM44" s="62"/>
    </row>
    <row r="45">
      <c r="A45" s="7"/>
      <c r="B45" s="11" t="s">
        <v>3560</v>
      </c>
      <c r="C45" s="11" t="s">
        <v>3561</v>
      </c>
      <c r="D45" s="7">
        <v>2021.0</v>
      </c>
      <c r="E45" s="39" t="s">
        <v>47</v>
      </c>
      <c r="F45" s="39" t="s">
        <v>39</v>
      </c>
      <c r="G45" s="40"/>
      <c r="H45" s="39" t="s">
        <v>40</v>
      </c>
      <c r="I45" s="39">
        <v>0.0</v>
      </c>
      <c r="J45" s="39" t="s">
        <v>3436</v>
      </c>
      <c r="K45" s="9"/>
      <c r="L45" s="9"/>
      <c r="M45" s="9"/>
      <c r="N45" s="9"/>
      <c r="O45" s="9"/>
      <c r="P45" s="9"/>
      <c r="Q45" s="39"/>
      <c r="R45" s="39"/>
      <c r="S45" s="39"/>
      <c r="T45" s="39"/>
      <c r="U45" s="39"/>
      <c r="V45" s="39"/>
      <c r="W45" s="39"/>
      <c r="X45" s="61">
        <v>2014.0</v>
      </c>
      <c r="Y45" s="62">
        <f t="shared" ref="Y45:AD45" si="37">Y46+Y22</f>
        <v>305</v>
      </c>
      <c r="Z45" s="62">
        <f t="shared" si="37"/>
        <v>92</v>
      </c>
      <c r="AA45" s="62">
        <f t="shared" si="37"/>
        <v>13</v>
      </c>
      <c r="AB45" s="62">
        <f t="shared" si="37"/>
        <v>30</v>
      </c>
      <c r="AC45" s="62">
        <f t="shared" si="37"/>
        <v>39</v>
      </c>
      <c r="AD45" s="62">
        <f t="shared" si="37"/>
        <v>479</v>
      </c>
      <c r="AE45" s="39"/>
      <c r="AF45" s="60">
        <v>2010.0</v>
      </c>
      <c r="AG45" s="62">
        <f t="shared" ref="AG45:AL45" si="38">Y49</f>
        <v>160</v>
      </c>
      <c r="AH45" s="62">
        <f t="shared" si="38"/>
        <v>49</v>
      </c>
      <c r="AI45" s="62">
        <f t="shared" si="38"/>
        <v>9</v>
      </c>
      <c r="AJ45" s="62">
        <f t="shared" si="38"/>
        <v>13</v>
      </c>
      <c r="AK45" s="62">
        <f t="shared" si="38"/>
        <v>19</v>
      </c>
      <c r="AL45" s="62">
        <f t="shared" si="38"/>
        <v>250</v>
      </c>
      <c r="AM45" s="62"/>
    </row>
    <row r="46">
      <c r="A46" s="7"/>
      <c r="B46" s="11" t="s">
        <v>3562</v>
      </c>
      <c r="C46" s="11" t="s">
        <v>3563</v>
      </c>
      <c r="D46" s="7">
        <v>2020.0</v>
      </c>
      <c r="E46" s="39" t="s">
        <v>84</v>
      </c>
      <c r="F46" s="39" t="s">
        <v>74</v>
      </c>
      <c r="G46" s="39" t="s">
        <v>74</v>
      </c>
      <c r="H46" s="39" t="s">
        <v>74</v>
      </c>
      <c r="I46" s="39" t="s">
        <v>74</v>
      </c>
      <c r="J46" s="39" t="s">
        <v>74</v>
      </c>
      <c r="K46" s="9"/>
      <c r="L46" s="9"/>
      <c r="M46" s="9"/>
      <c r="N46" s="9"/>
      <c r="O46" s="9"/>
      <c r="P46" s="9"/>
      <c r="Q46" s="39"/>
      <c r="R46" s="39"/>
      <c r="S46" s="39"/>
      <c r="T46" s="39"/>
      <c r="U46" s="39"/>
      <c r="V46" s="39"/>
      <c r="W46" s="39"/>
      <c r="X46" s="60">
        <v>2013.0</v>
      </c>
      <c r="Y46" s="62">
        <f t="shared" ref="Y46:AD46" si="39">Y47+Y23</f>
        <v>270</v>
      </c>
      <c r="Z46" s="62">
        <f t="shared" si="39"/>
        <v>83</v>
      </c>
      <c r="AA46" s="62">
        <f t="shared" si="39"/>
        <v>12</v>
      </c>
      <c r="AB46" s="62">
        <f t="shared" si="39"/>
        <v>26</v>
      </c>
      <c r="AC46" s="62">
        <f t="shared" si="39"/>
        <v>38</v>
      </c>
      <c r="AD46" s="62">
        <f t="shared" si="39"/>
        <v>429</v>
      </c>
      <c r="AF46" s="60">
        <v>2011.0</v>
      </c>
      <c r="AG46" s="62">
        <f t="shared" ref="AG46:AL46" si="40">Y48</f>
        <v>197</v>
      </c>
      <c r="AH46" s="62">
        <f t="shared" si="40"/>
        <v>61</v>
      </c>
      <c r="AI46" s="62">
        <f t="shared" si="40"/>
        <v>10</v>
      </c>
      <c r="AJ46" s="62">
        <f t="shared" si="40"/>
        <v>18</v>
      </c>
      <c r="AK46" s="62">
        <f t="shared" si="40"/>
        <v>23</v>
      </c>
      <c r="AL46" s="62">
        <f t="shared" si="40"/>
        <v>309</v>
      </c>
      <c r="AM46" s="62"/>
    </row>
    <row r="47">
      <c r="A47" s="7"/>
      <c r="B47" s="11" t="s">
        <v>3564</v>
      </c>
      <c r="C47" s="11" t="s">
        <v>3565</v>
      </c>
      <c r="D47" s="7">
        <v>2020.0</v>
      </c>
      <c r="E47" s="39" t="s">
        <v>84</v>
      </c>
      <c r="F47" s="39" t="s">
        <v>39</v>
      </c>
      <c r="G47" s="40"/>
      <c r="H47" s="39" t="s">
        <v>39</v>
      </c>
      <c r="I47" s="40"/>
      <c r="J47" s="39" t="s">
        <v>40</v>
      </c>
      <c r="K47" s="9"/>
      <c r="L47" s="9"/>
      <c r="M47" s="9"/>
      <c r="N47" s="9"/>
      <c r="O47" s="9"/>
      <c r="P47" s="9"/>
      <c r="Q47" s="39"/>
      <c r="R47" s="39"/>
      <c r="S47" s="39"/>
      <c r="T47" s="39"/>
      <c r="U47" s="39"/>
      <c r="V47" s="39"/>
      <c r="W47" s="39"/>
      <c r="X47" s="61">
        <v>2012.0</v>
      </c>
      <c r="Y47" s="62">
        <f t="shared" ref="Y47:AD47" si="41">Y48+Y24</f>
        <v>228</v>
      </c>
      <c r="Z47" s="62">
        <f t="shared" si="41"/>
        <v>72</v>
      </c>
      <c r="AA47" s="62">
        <f t="shared" si="41"/>
        <v>10</v>
      </c>
      <c r="AB47" s="62">
        <f t="shared" si="41"/>
        <v>20</v>
      </c>
      <c r="AC47" s="62">
        <f t="shared" si="41"/>
        <v>32</v>
      </c>
      <c r="AD47" s="62">
        <f t="shared" si="41"/>
        <v>362</v>
      </c>
      <c r="AF47" s="61">
        <v>2012.0</v>
      </c>
      <c r="AG47" s="62">
        <f t="shared" ref="AG47:AL47" si="42">Y47</f>
        <v>228</v>
      </c>
      <c r="AH47" s="62">
        <f t="shared" si="42"/>
        <v>72</v>
      </c>
      <c r="AI47" s="62">
        <f t="shared" si="42"/>
        <v>10</v>
      </c>
      <c r="AJ47" s="62">
        <f t="shared" si="42"/>
        <v>20</v>
      </c>
      <c r="AK47" s="62">
        <f t="shared" si="42"/>
        <v>32</v>
      </c>
      <c r="AL47" s="62">
        <f t="shared" si="42"/>
        <v>362</v>
      </c>
      <c r="AM47" s="62"/>
    </row>
    <row r="48">
      <c r="A48" s="7"/>
      <c r="B48" s="11" t="s">
        <v>3566</v>
      </c>
      <c r="C48" s="11" t="s">
        <v>3567</v>
      </c>
      <c r="D48" s="7">
        <v>2020.0</v>
      </c>
      <c r="E48" s="39" t="s">
        <v>47</v>
      </c>
      <c r="F48" s="39" t="s">
        <v>39</v>
      </c>
      <c r="G48" s="40"/>
      <c r="H48" s="39" t="s">
        <v>39</v>
      </c>
      <c r="I48" s="40"/>
      <c r="J48" s="39" t="s">
        <v>39</v>
      </c>
      <c r="K48" s="9"/>
      <c r="L48" s="9"/>
      <c r="M48" s="9"/>
      <c r="N48" s="9"/>
      <c r="O48" s="9"/>
      <c r="P48" s="9"/>
      <c r="Q48" s="39"/>
      <c r="R48" s="39"/>
      <c r="S48" s="39"/>
      <c r="T48" s="39"/>
      <c r="U48" s="39"/>
      <c r="V48" s="39"/>
      <c r="W48" s="39"/>
      <c r="X48" s="60">
        <v>2011.0</v>
      </c>
      <c r="Y48" s="62">
        <f t="shared" ref="Y48:AD48" si="43">Y49+Y25</f>
        <v>197</v>
      </c>
      <c r="Z48" s="62">
        <f t="shared" si="43"/>
        <v>61</v>
      </c>
      <c r="AA48" s="62">
        <f t="shared" si="43"/>
        <v>10</v>
      </c>
      <c r="AB48" s="62">
        <f t="shared" si="43"/>
        <v>18</v>
      </c>
      <c r="AC48" s="62">
        <f t="shared" si="43"/>
        <v>23</v>
      </c>
      <c r="AD48" s="62">
        <f t="shared" si="43"/>
        <v>309</v>
      </c>
      <c r="AE48" s="39"/>
      <c r="AF48" s="60">
        <v>2013.0</v>
      </c>
      <c r="AG48" s="62">
        <f t="shared" ref="AG48:AL48" si="44">Y46</f>
        <v>270</v>
      </c>
      <c r="AH48" s="62">
        <f t="shared" si="44"/>
        <v>83</v>
      </c>
      <c r="AI48" s="62">
        <f t="shared" si="44"/>
        <v>12</v>
      </c>
      <c r="AJ48" s="62">
        <f t="shared" si="44"/>
        <v>26</v>
      </c>
      <c r="AK48" s="62">
        <f t="shared" si="44"/>
        <v>38</v>
      </c>
      <c r="AL48" s="62">
        <f t="shared" si="44"/>
        <v>429</v>
      </c>
      <c r="AM48" s="62"/>
    </row>
    <row r="49">
      <c r="A49" s="7"/>
      <c r="B49" s="11" t="s">
        <v>3568</v>
      </c>
      <c r="C49" s="11" t="s">
        <v>3569</v>
      </c>
      <c r="D49" s="7">
        <v>2020.0</v>
      </c>
      <c r="E49" s="9" t="s">
        <v>31</v>
      </c>
      <c r="F49" s="9" t="s">
        <v>31</v>
      </c>
      <c r="G49" s="9" t="s">
        <v>31</v>
      </c>
      <c r="H49" s="9" t="s">
        <v>31</v>
      </c>
      <c r="I49" s="9" t="s">
        <v>31</v>
      </c>
      <c r="J49" s="9" t="s">
        <v>31</v>
      </c>
      <c r="K49" s="9"/>
      <c r="L49" s="9"/>
      <c r="M49" s="9"/>
      <c r="N49" s="9"/>
      <c r="O49" s="9"/>
      <c r="P49" s="9"/>
      <c r="Q49" s="39"/>
      <c r="R49" s="39"/>
      <c r="S49" s="39"/>
      <c r="T49" s="39"/>
      <c r="U49" s="39"/>
      <c r="V49" s="39"/>
      <c r="W49" s="39"/>
      <c r="X49" s="60">
        <v>2010.0</v>
      </c>
      <c r="Y49" s="62">
        <f t="shared" ref="Y49:AD49" si="45">Y50+Y26</f>
        <v>160</v>
      </c>
      <c r="Z49" s="62">
        <f t="shared" si="45"/>
        <v>49</v>
      </c>
      <c r="AA49" s="62">
        <f t="shared" si="45"/>
        <v>9</v>
      </c>
      <c r="AB49" s="62">
        <f t="shared" si="45"/>
        <v>13</v>
      </c>
      <c r="AC49" s="62">
        <f t="shared" si="45"/>
        <v>19</v>
      </c>
      <c r="AD49" s="62">
        <f t="shared" si="45"/>
        <v>250</v>
      </c>
      <c r="AF49" s="61">
        <v>2014.0</v>
      </c>
      <c r="AG49" s="62">
        <f t="shared" ref="AG49:AL49" si="46">Y45</f>
        <v>305</v>
      </c>
      <c r="AH49" s="62">
        <f t="shared" si="46"/>
        <v>92</v>
      </c>
      <c r="AI49" s="62">
        <f t="shared" si="46"/>
        <v>13</v>
      </c>
      <c r="AJ49" s="62">
        <f t="shared" si="46"/>
        <v>30</v>
      </c>
      <c r="AK49" s="62">
        <f t="shared" si="46"/>
        <v>39</v>
      </c>
      <c r="AL49" s="62">
        <f t="shared" si="46"/>
        <v>479</v>
      </c>
      <c r="AM49" s="62"/>
    </row>
    <row r="50">
      <c r="A50" s="7"/>
      <c r="B50" s="11" t="s">
        <v>3570</v>
      </c>
      <c r="C50" s="11" t="s">
        <v>3571</v>
      </c>
      <c r="D50" s="7">
        <v>2020.0</v>
      </c>
      <c r="E50" s="39" t="s">
        <v>84</v>
      </c>
      <c r="F50" s="39" t="s">
        <v>39</v>
      </c>
      <c r="G50" s="40"/>
      <c r="H50" s="39" t="s">
        <v>39</v>
      </c>
      <c r="I50" s="40"/>
      <c r="J50" s="39" t="s">
        <v>39</v>
      </c>
      <c r="K50" s="9"/>
      <c r="L50" s="9"/>
      <c r="M50" s="9"/>
      <c r="N50" s="9"/>
      <c r="O50" s="9"/>
      <c r="P50" s="9"/>
      <c r="Q50" s="39"/>
      <c r="R50" s="39"/>
      <c r="S50" s="39"/>
      <c r="T50" s="39"/>
      <c r="U50" s="39"/>
      <c r="V50" s="39"/>
      <c r="W50" s="39"/>
      <c r="X50" s="61">
        <v>2009.0</v>
      </c>
      <c r="Y50" s="62">
        <f t="shared" ref="Y50:AD50" si="47">Y51+Y27</f>
        <v>133</v>
      </c>
      <c r="Z50" s="62">
        <f t="shared" si="47"/>
        <v>44</v>
      </c>
      <c r="AA50" s="62">
        <f t="shared" si="47"/>
        <v>9</v>
      </c>
      <c r="AB50" s="62">
        <f t="shared" si="47"/>
        <v>12</v>
      </c>
      <c r="AC50" s="62">
        <f t="shared" si="47"/>
        <v>13</v>
      </c>
      <c r="AD50" s="62">
        <f t="shared" si="47"/>
        <v>211</v>
      </c>
      <c r="AF50" s="61">
        <v>2015.0</v>
      </c>
      <c r="AG50" s="62">
        <f t="shared" ref="AG50:AL50" si="48">Y44</f>
        <v>342</v>
      </c>
      <c r="AH50" s="62">
        <f t="shared" si="48"/>
        <v>108</v>
      </c>
      <c r="AI50" s="62">
        <f t="shared" si="48"/>
        <v>14</v>
      </c>
      <c r="AJ50" s="62">
        <f t="shared" si="48"/>
        <v>37</v>
      </c>
      <c r="AK50" s="62">
        <f t="shared" si="48"/>
        <v>43</v>
      </c>
      <c r="AL50" s="62">
        <f t="shared" si="48"/>
        <v>544</v>
      </c>
      <c r="AM50" s="62"/>
    </row>
    <row r="51">
      <c r="A51" s="7"/>
      <c r="B51" s="11" t="s">
        <v>3572</v>
      </c>
      <c r="C51" s="11" t="s">
        <v>3573</v>
      </c>
      <c r="D51" s="7">
        <v>2020.0</v>
      </c>
      <c r="E51" s="39" t="s">
        <v>84</v>
      </c>
      <c r="F51" s="39" t="s">
        <v>40</v>
      </c>
      <c r="G51" s="39">
        <v>0.0</v>
      </c>
      <c r="H51" s="39" t="s">
        <v>39</v>
      </c>
      <c r="I51" s="40"/>
      <c r="J51" s="39" t="s">
        <v>3436</v>
      </c>
      <c r="K51" s="9"/>
      <c r="L51" s="9"/>
      <c r="M51" s="9"/>
      <c r="N51" s="9"/>
      <c r="O51" s="9"/>
      <c r="P51" s="9"/>
      <c r="Q51" s="39"/>
      <c r="R51" s="39"/>
      <c r="S51" s="39"/>
      <c r="T51" s="39"/>
      <c r="U51" s="39"/>
      <c r="V51" s="39"/>
      <c r="W51" s="39"/>
      <c r="X51" s="61">
        <v>2008.0</v>
      </c>
      <c r="Y51" s="62">
        <f t="shared" ref="Y51:AD51" si="49">Y52+Y28</f>
        <v>116</v>
      </c>
      <c r="Z51" s="62">
        <f t="shared" si="49"/>
        <v>37</v>
      </c>
      <c r="AA51" s="62">
        <f t="shared" si="49"/>
        <v>7</v>
      </c>
      <c r="AB51" s="62">
        <f t="shared" si="49"/>
        <v>9</v>
      </c>
      <c r="AC51" s="62">
        <f t="shared" si="49"/>
        <v>8</v>
      </c>
      <c r="AD51" s="62">
        <f t="shared" si="49"/>
        <v>177</v>
      </c>
      <c r="AF51" s="61">
        <v>2016.0</v>
      </c>
      <c r="AG51" s="62">
        <f t="shared" ref="AG51:AL51" si="50">Y43</f>
        <v>375</v>
      </c>
      <c r="AH51" s="62">
        <f t="shared" si="50"/>
        <v>119</v>
      </c>
      <c r="AI51" s="62">
        <f t="shared" si="50"/>
        <v>16</v>
      </c>
      <c r="AJ51" s="62">
        <f t="shared" si="50"/>
        <v>40</v>
      </c>
      <c r="AK51" s="62">
        <f t="shared" si="50"/>
        <v>51</v>
      </c>
      <c r="AL51" s="62">
        <f t="shared" si="50"/>
        <v>601</v>
      </c>
      <c r="AM51" s="62"/>
    </row>
    <row r="52">
      <c r="A52" s="7"/>
      <c r="B52" s="11" t="s">
        <v>3574</v>
      </c>
      <c r="C52" s="11" t="s">
        <v>3575</v>
      </c>
      <c r="D52" s="7">
        <v>2020.0</v>
      </c>
      <c r="E52" s="39" t="s">
        <v>47</v>
      </c>
      <c r="F52" s="39" t="s">
        <v>39</v>
      </c>
      <c r="G52" s="39">
        <v>30.0</v>
      </c>
      <c r="H52" s="39" t="s">
        <v>40</v>
      </c>
      <c r="I52" s="39">
        <v>0.0</v>
      </c>
      <c r="J52" s="39" t="s">
        <v>3436</v>
      </c>
      <c r="K52" s="9"/>
      <c r="L52" s="9"/>
      <c r="M52" s="9"/>
      <c r="N52" s="9"/>
      <c r="O52" s="9"/>
      <c r="P52" s="9"/>
      <c r="Q52" s="39"/>
      <c r="R52" s="39"/>
      <c r="S52" s="39"/>
      <c r="T52" s="39"/>
      <c r="U52" s="39"/>
      <c r="V52" s="39"/>
      <c r="W52" s="39"/>
      <c r="X52" s="60">
        <v>2007.0</v>
      </c>
      <c r="Y52" s="62">
        <f t="shared" ref="Y52:AD52" si="51">Y53+Y29</f>
        <v>90</v>
      </c>
      <c r="Z52" s="62">
        <f t="shared" si="51"/>
        <v>31</v>
      </c>
      <c r="AA52" s="62">
        <f t="shared" si="51"/>
        <v>7</v>
      </c>
      <c r="AB52" s="62">
        <f t="shared" si="51"/>
        <v>8</v>
      </c>
      <c r="AC52" s="62">
        <f t="shared" si="51"/>
        <v>4</v>
      </c>
      <c r="AD52" s="62">
        <f t="shared" si="51"/>
        <v>140</v>
      </c>
      <c r="AE52" s="39"/>
      <c r="AF52" s="61">
        <v>2017.0</v>
      </c>
      <c r="AG52" s="62">
        <f t="shared" ref="AG52:AL52" si="52">Y42</f>
        <v>413</v>
      </c>
      <c r="AH52" s="62">
        <f t="shared" si="52"/>
        <v>129</v>
      </c>
      <c r="AI52" s="62">
        <f t="shared" si="52"/>
        <v>20</v>
      </c>
      <c r="AJ52" s="62">
        <f t="shared" si="52"/>
        <v>46</v>
      </c>
      <c r="AK52" s="62">
        <f t="shared" si="52"/>
        <v>55</v>
      </c>
      <c r="AL52" s="62">
        <f t="shared" si="52"/>
        <v>663</v>
      </c>
      <c r="AM52" s="62"/>
    </row>
    <row r="53">
      <c r="A53" s="7"/>
      <c r="B53" s="11" t="s">
        <v>3576</v>
      </c>
      <c r="C53" s="11" t="s">
        <v>3577</v>
      </c>
      <c r="D53" s="7">
        <v>2020.0</v>
      </c>
      <c r="E53" s="39" t="s">
        <v>47</v>
      </c>
      <c r="F53" s="39" t="s">
        <v>39</v>
      </c>
      <c r="G53" s="40"/>
      <c r="H53" s="39" t="s">
        <v>40</v>
      </c>
      <c r="I53" s="39">
        <v>0.0</v>
      </c>
      <c r="J53" s="39" t="s">
        <v>3436</v>
      </c>
      <c r="K53" s="9"/>
      <c r="L53" s="9"/>
      <c r="M53" s="9"/>
      <c r="N53" s="9"/>
      <c r="O53" s="9"/>
      <c r="P53" s="9"/>
      <c r="Q53" s="39"/>
      <c r="R53" s="39"/>
      <c r="S53" s="39"/>
      <c r="T53" s="39"/>
      <c r="U53" s="39"/>
      <c r="V53" s="39"/>
      <c r="W53" s="39"/>
      <c r="X53" s="61">
        <v>2006.0</v>
      </c>
      <c r="Y53" s="62">
        <f t="shared" ref="Y53:AD53" si="53">Y54+Y30</f>
        <v>68</v>
      </c>
      <c r="Z53" s="62">
        <f t="shared" si="53"/>
        <v>24</v>
      </c>
      <c r="AA53" s="62">
        <f t="shared" si="53"/>
        <v>4</v>
      </c>
      <c r="AB53" s="62">
        <f t="shared" si="53"/>
        <v>3</v>
      </c>
      <c r="AC53" s="62">
        <f t="shared" si="53"/>
        <v>1</v>
      </c>
      <c r="AD53" s="62">
        <f t="shared" si="53"/>
        <v>100</v>
      </c>
      <c r="AE53" s="39"/>
      <c r="AF53" s="61">
        <v>2018.0</v>
      </c>
      <c r="AG53" s="62">
        <f t="shared" ref="AG53:AL53" si="54">Y41</f>
        <v>437</v>
      </c>
      <c r="AH53" s="62">
        <f t="shared" si="54"/>
        <v>134</v>
      </c>
      <c r="AI53" s="62">
        <f t="shared" si="54"/>
        <v>23</v>
      </c>
      <c r="AJ53" s="62">
        <f t="shared" si="54"/>
        <v>47</v>
      </c>
      <c r="AK53" s="62">
        <f t="shared" si="54"/>
        <v>56</v>
      </c>
      <c r="AL53" s="62">
        <f t="shared" si="54"/>
        <v>697</v>
      </c>
      <c r="AM53" s="62"/>
    </row>
    <row r="54">
      <c r="A54" s="7"/>
      <c r="B54" s="11" t="s">
        <v>3578</v>
      </c>
      <c r="C54" s="11" t="s">
        <v>3579</v>
      </c>
      <c r="D54" s="7">
        <v>2020.0</v>
      </c>
      <c r="E54" s="39" t="s">
        <v>47</v>
      </c>
      <c r="F54" s="39" t="s">
        <v>39</v>
      </c>
      <c r="G54" s="40"/>
      <c r="H54" s="39" t="s">
        <v>40</v>
      </c>
      <c r="I54" s="39">
        <v>0.0</v>
      </c>
      <c r="J54" s="39" t="s">
        <v>3436</v>
      </c>
      <c r="K54" s="9"/>
      <c r="L54" s="9"/>
      <c r="M54" s="9"/>
      <c r="N54" s="9"/>
      <c r="O54" s="9"/>
      <c r="P54" s="9"/>
      <c r="Q54" s="39"/>
      <c r="R54" s="39"/>
      <c r="S54" s="39"/>
      <c r="T54" s="39"/>
      <c r="U54" s="39"/>
      <c r="V54" s="39"/>
      <c r="W54" s="39"/>
      <c r="X54" s="61">
        <v>2005.0</v>
      </c>
      <c r="Y54" s="62">
        <f t="shared" ref="Y54:AD54" si="55">Y55+Y31</f>
        <v>49</v>
      </c>
      <c r="Z54" s="62">
        <f t="shared" si="55"/>
        <v>15</v>
      </c>
      <c r="AA54" s="62">
        <f t="shared" si="55"/>
        <v>3</v>
      </c>
      <c r="AB54" s="62">
        <f t="shared" si="55"/>
        <v>1</v>
      </c>
      <c r="AC54" s="62">
        <f t="shared" si="55"/>
        <v>1</v>
      </c>
      <c r="AD54" s="62">
        <f t="shared" si="55"/>
        <v>69</v>
      </c>
      <c r="AF54" s="61">
        <v>2019.0</v>
      </c>
      <c r="AG54" s="62">
        <f t="shared" ref="AG54:AL54" si="56">Y40</f>
        <v>448</v>
      </c>
      <c r="AH54" s="62">
        <f t="shared" si="56"/>
        <v>144</v>
      </c>
      <c r="AI54" s="62">
        <f t="shared" si="56"/>
        <v>23</v>
      </c>
      <c r="AJ54" s="62">
        <f t="shared" si="56"/>
        <v>49</v>
      </c>
      <c r="AK54" s="62">
        <f t="shared" si="56"/>
        <v>56</v>
      </c>
      <c r="AL54" s="62">
        <f t="shared" si="56"/>
        <v>720</v>
      </c>
      <c r="AM54" s="62"/>
    </row>
    <row r="55">
      <c r="A55" s="7"/>
      <c r="B55" s="11" t="s">
        <v>3580</v>
      </c>
      <c r="C55" s="11" t="s">
        <v>3581</v>
      </c>
      <c r="D55" s="7">
        <v>2020.0</v>
      </c>
      <c r="E55" s="9" t="s">
        <v>31</v>
      </c>
      <c r="F55" s="9" t="s">
        <v>31</v>
      </c>
      <c r="G55" s="9" t="s">
        <v>31</v>
      </c>
      <c r="H55" s="9" t="s">
        <v>31</v>
      </c>
      <c r="I55" s="9" t="s">
        <v>31</v>
      </c>
      <c r="J55" s="9" t="s">
        <v>31</v>
      </c>
      <c r="K55" s="9"/>
      <c r="L55" s="9"/>
      <c r="M55" s="9"/>
      <c r="N55" s="9"/>
      <c r="O55" s="9"/>
      <c r="P55" s="9"/>
      <c r="Q55" s="39"/>
      <c r="R55" s="39"/>
      <c r="S55" s="39"/>
      <c r="T55" s="39"/>
      <c r="U55" s="39"/>
      <c r="V55" s="39"/>
      <c r="W55" s="39"/>
      <c r="X55" s="61">
        <v>2004.0</v>
      </c>
      <c r="Y55" s="62">
        <f t="shared" ref="Y55:AD55" si="57">Y56+Y32</f>
        <v>29</v>
      </c>
      <c r="Z55" s="62">
        <f t="shared" si="57"/>
        <v>9</v>
      </c>
      <c r="AA55" s="62">
        <f t="shared" si="57"/>
        <v>3</v>
      </c>
      <c r="AB55" s="62">
        <f t="shared" si="57"/>
        <v>1</v>
      </c>
      <c r="AC55" s="62">
        <f t="shared" si="57"/>
        <v>1</v>
      </c>
      <c r="AD55" s="62">
        <f t="shared" si="57"/>
        <v>43</v>
      </c>
      <c r="AF55" s="67">
        <v>2020.0</v>
      </c>
      <c r="AG55" s="62">
        <f t="shared" ref="AG55:AL55" si="58">Y39</f>
        <v>476</v>
      </c>
      <c r="AH55" s="62">
        <f t="shared" si="58"/>
        <v>151</v>
      </c>
      <c r="AI55" s="62">
        <f t="shared" si="58"/>
        <v>27</v>
      </c>
      <c r="AJ55" s="62">
        <f t="shared" si="58"/>
        <v>53</v>
      </c>
      <c r="AK55" s="62">
        <f t="shared" si="58"/>
        <v>58</v>
      </c>
      <c r="AL55" s="62">
        <f t="shared" si="58"/>
        <v>765</v>
      </c>
      <c r="AM55" s="62"/>
    </row>
    <row r="56">
      <c r="A56" s="7"/>
      <c r="B56" s="11" t="s">
        <v>3582</v>
      </c>
      <c r="C56" s="11" t="s">
        <v>3583</v>
      </c>
      <c r="D56" s="7">
        <v>2020.0</v>
      </c>
      <c r="E56" s="39" t="s">
        <v>3584</v>
      </c>
      <c r="F56" s="39" t="s">
        <v>39</v>
      </c>
      <c r="G56" s="40"/>
      <c r="H56" s="39" t="s">
        <v>40</v>
      </c>
      <c r="I56" s="39">
        <v>0.0</v>
      </c>
      <c r="J56" s="39" t="s">
        <v>3436</v>
      </c>
      <c r="K56" s="9"/>
      <c r="L56" s="9"/>
      <c r="M56" s="9"/>
      <c r="N56" s="9"/>
      <c r="O56" s="9"/>
      <c r="P56" s="9"/>
      <c r="Q56" s="39"/>
      <c r="R56" s="39"/>
      <c r="S56" s="39"/>
      <c r="T56" s="39"/>
      <c r="U56" s="39"/>
      <c r="V56" s="39"/>
      <c r="W56" s="39"/>
      <c r="X56" s="60">
        <v>2003.0</v>
      </c>
      <c r="Y56" s="63">
        <f t="shared" ref="Y56:AD56" si="59">Y33</f>
        <v>12</v>
      </c>
      <c r="Z56" s="63">
        <f t="shared" si="59"/>
        <v>5</v>
      </c>
      <c r="AA56" s="63">
        <f t="shared" si="59"/>
        <v>1</v>
      </c>
      <c r="AB56" s="63">
        <f t="shared" si="59"/>
        <v>0</v>
      </c>
      <c r="AC56" s="63">
        <f t="shared" si="59"/>
        <v>0</v>
      </c>
      <c r="AD56" s="63">
        <f t="shared" si="59"/>
        <v>18</v>
      </c>
      <c r="AE56" s="39"/>
      <c r="AF56" s="67">
        <v>2021.0</v>
      </c>
      <c r="AG56" s="62">
        <f t="shared" ref="AG56:AL56" si="60">Y38</f>
        <v>497</v>
      </c>
      <c r="AH56" s="62">
        <f t="shared" si="60"/>
        <v>158</v>
      </c>
      <c r="AI56" s="62">
        <f t="shared" si="60"/>
        <v>27</v>
      </c>
      <c r="AJ56" s="62">
        <f t="shared" si="60"/>
        <v>57</v>
      </c>
      <c r="AK56" s="62">
        <f t="shared" si="60"/>
        <v>58</v>
      </c>
      <c r="AL56" s="62">
        <f t="shared" si="60"/>
        <v>797</v>
      </c>
      <c r="AM56" s="62"/>
    </row>
    <row r="57">
      <c r="A57" s="7"/>
      <c r="B57" s="11" t="s">
        <v>3585</v>
      </c>
      <c r="C57" s="11" t="s">
        <v>3586</v>
      </c>
      <c r="D57" s="7">
        <v>2020.0</v>
      </c>
      <c r="E57" s="39" t="s">
        <v>84</v>
      </c>
      <c r="F57" s="39" t="s">
        <v>40</v>
      </c>
      <c r="G57" s="39">
        <v>0.0</v>
      </c>
      <c r="H57" s="39" t="s">
        <v>39</v>
      </c>
      <c r="I57" s="40"/>
      <c r="J57" s="39" t="s">
        <v>3436</v>
      </c>
      <c r="K57" s="9"/>
      <c r="L57" s="9"/>
      <c r="M57" s="9"/>
      <c r="N57" s="9"/>
      <c r="O57" s="9"/>
      <c r="P57" s="9"/>
      <c r="Q57" s="39"/>
      <c r="R57" s="39"/>
      <c r="S57" s="39"/>
      <c r="T57" s="39"/>
      <c r="U57" s="39"/>
      <c r="V57" s="39"/>
      <c r="W57" s="39"/>
      <c r="AE57" s="39"/>
      <c r="AF57" s="39"/>
      <c r="AG57" s="39"/>
      <c r="AH57" s="39"/>
      <c r="AI57" s="39"/>
      <c r="AJ57" s="39"/>
      <c r="AK57" s="39"/>
      <c r="AL57" s="39"/>
      <c r="AM57" s="39"/>
    </row>
    <row r="58">
      <c r="A58" s="7"/>
      <c r="B58" s="11" t="s">
        <v>3587</v>
      </c>
      <c r="C58" s="11" t="s">
        <v>3588</v>
      </c>
      <c r="D58" s="7">
        <v>2020.0</v>
      </c>
      <c r="E58" s="9" t="s">
        <v>31</v>
      </c>
      <c r="F58" s="9" t="s">
        <v>31</v>
      </c>
      <c r="G58" s="9" t="s">
        <v>31</v>
      </c>
      <c r="H58" s="9" t="s">
        <v>31</v>
      </c>
      <c r="I58" s="9" t="s">
        <v>31</v>
      </c>
      <c r="J58" s="9" t="s">
        <v>31</v>
      </c>
      <c r="K58" s="9"/>
      <c r="L58" s="9"/>
      <c r="M58" s="9"/>
      <c r="N58" s="9"/>
      <c r="O58" s="9"/>
      <c r="P58" s="9"/>
      <c r="Q58" s="39"/>
      <c r="R58" s="39"/>
      <c r="S58" s="39"/>
      <c r="T58" s="39"/>
      <c r="U58" s="39"/>
      <c r="V58" s="39"/>
      <c r="W58" s="39"/>
      <c r="X58" s="48" t="s">
        <v>5</v>
      </c>
      <c r="Y58" s="48" t="s">
        <v>3487</v>
      </c>
      <c r="Z58" s="48" t="s">
        <v>3488</v>
      </c>
      <c r="AA58" s="48" t="s">
        <v>3489</v>
      </c>
      <c r="AB58" s="48" t="s">
        <v>3490</v>
      </c>
      <c r="AC58" s="48" t="s">
        <v>3491</v>
      </c>
      <c r="AD58" s="48" t="s">
        <v>3492</v>
      </c>
      <c r="AE58" s="39"/>
      <c r="AF58" s="48" t="s">
        <v>5</v>
      </c>
      <c r="AG58" s="48" t="s">
        <v>3487</v>
      </c>
      <c r="AH58" s="48" t="s">
        <v>3488</v>
      </c>
      <c r="AI58" s="48" t="s">
        <v>3489</v>
      </c>
      <c r="AJ58" s="48" t="s">
        <v>3490</v>
      </c>
      <c r="AK58" s="48" t="s">
        <v>3491</v>
      </c>
      <c r="AL58" s="48" t="s">
        <v>3492</v>
      </c>
      <c r="AM58" s="48"/>
    </row>
    <row r="59">
      <c r="A59" s="7"/>
      <c r="B59" s="11" t="s">
        <v>3589</v>
      </c>
      <c r="C59" s="11" t="s">
        <v>3590</v>
      </c>
      <c r="D59" s="7">
        <v>2020.0</v>
      </c>
      <c r="E59" s="39" t="s">
        <v>47</v>
      </c>
      <c r="F59" s="39" t="s">
        <v>39</v>
      </c>
      <c r="G59" s="39">
        <v>42.0</v>
      </c>
      <c r="H59" s="39" t="s">
        <v>40</v>
      </c>
      <c r="I59" s="39">
        <v>0.0</v>
      </c>
      <c r="J59" s="39" t="s">
        <v>3436</v>
      </c>
      <c r="K59" s="9"/>
      <c r="L59" s="9"/>
      <c r="M59" s="9"/>
      <c r="N59" s="9"/>
      <c r="O59" s="9"/>
      <c r="P59" s="9"/>
      <c r="Q59" s="39"/>
      <c r="R59" s="39"/>
      <c r="S59" s="39"/>
      <c r="T59" s="39"/>
      <c r="U59" s="39"/>
      <c r="V59" s="39"/>
      <c r="W59" s="39"/>
      <c r="X59" s="57">
        <v>2021.0</v>
      </c>
      <c r="Y59" s="39">
        <f t="shared" ref="Y59:AD59" si="61">Y38/$AD38</f>
        <v>0.6235884567</v>
      </c>
      <c r="Z59" s="39">
        <f t="shared" si="61"/>
        <v>0.1982434128</v>
      </c>
      <c r="AA59" s="39">
        <f t="shared" si="61"/>
        <v>0.0338770389</v>
      </c>
      <c r="AB59" s="39">
        <f t="shared" si="61"/>
        <v>0.07151819322</v>
      </c>
      <c r="AC59" s="39">
        <f t="shared" si="61"/>
        <v>0.07277289837</v>
      </c>
      <c r="AD59" s="39">
        <f t="shared" si="61"/>
        <v>1</v>
      </c>
      <c r="AE59" s="39"/>
      <c r="AF59" s="60">
        <v>2003.0</v>
      </c>
      <c r="AG59" s="39">
        <f t="shared" ref="AG59:AL59" si="62">Y77</f>
        <v>0.6666666667</v>
      </c>
      <c r="AH59" s="39">
        <f t="shared" si="62"/>
        <v>0.2777777778</v>
      </c>
      <c r="AI59" s="39">
        <f t="shared" si="62"/>
        <v>0.05555555556</v>
      </c>
      <c r="AJ59" s="39">
        <f t="shared" si="62"/>
        <v>0</v>
      </c>
      <c r="AK59" s="39">
        <f t="shared" si="62"/>
        <v>0</v>
      </c>
      <c r="AL59" s="39">
        <f t="shared" si="62"/>
        <v>1</v>
      </c>
      <c r="AM59" s="39"/>
    </row>
    <row r="60">
      <c r="A60" s="7"/>
      <c r="B60" s="11" t="s">
        <v>3591</v>
      </c>
      <c r="C60" s="11" t="s">
        <v>3592</v>
      </c>
      <c r="D60" s="7">
        <v>2020.0</v>
      </c>
      <c r="E60" s="39" t="s">
        <v>84</v>
      </c>
      <c r="F60" s="39" t="s">
        <v>39</v>
      </c>
      <c r="G60" s="40"/>
      <c r="H60" s="39" t="s">
        <v>40</v>
      </c>
      <c r="I60" s="39">
        <v>0.0</v>
      </c>
      <c r="J60" s="39" t="s">
        <v>3436</v>
      </c>
      <c r="K60" s="9"/>
      <c r="L60" s="9"/>
      <c r="M60" s="9"/>
      <c r="N60" s="9"/>
      <c r="O60" s="9"/>
      <c r="P60" s="9"/>
      <c r="Q60" s="39"/>
      <c r="R60" s="39"/>
      <c r="S60" s="39"/>
      <c r="T60" s="39"/>
      <c r="U60" s="39"/>
      <c r="V60" s="39"/>
      <c r="W60" s="39"/>
      <c r="X60" s="57">
        <v>2020.0</v>
      </c>
      <c r="Y60" s="39">
        <f t="shared" ref="Y60:AD60" si="63">Y39/$AD39</f>
        <v>0.6222222222</v>
      </c>
      <c r="Z60" s="39">
        <f t="shared" si="63"/>
        <v>0.1973856209</v>
      </c>
      <c r="AA60" s="39">
        <f t="shared" si="63"/>
        <v>0.03529411765</v>
      </c>
      <c r="AB60" s="39">
        <f t="shared" si="63"/>
        <v>0.06928104575</v>
      </c>
      <c r="AC60" s="39">
        <f t="shared" si="63"/>
        <v>0.07581699346</v>
      </c>
      <c r="AD60" s="39">
        <f t="shared" si="63"/>
        <v>1</v>
      </c>
      <c r="AF60" s="61">
        <v>2004.0</v>
      </c>
      <c r="AG60" s="28">
        <f t="shared" ref="AG60:AL60" si="64">Y76</f>
        <v>0.6744186047</v>
      </c>
      <c r="AH60" s="28">
        <f t="shared" si="64"/>
        <v>0.2093023256</v>
      </c>
      <c r="AI60" s="28">
        <f t="shared" si="64"/>
        <v>0.06976744186</v>
      </c>
      <c r="AJ60" s="28">
        <f t="shared" si="64"/>
        <v>0.02325581395</v>
      </c>
      <c r="AK60" s="28">
        <f t="shared" si="64"/>
        <v>0.02325581395</v>
      </c>
      <c r="AL60" s="28">
        <f t="shared" si="64"/>
        <v>1</v>
      </c>
    </row>
    <row r="61">
      <c r="A61" s="7"/>
      <c r="B61" s="11" t="s">
        <v>3593</v>
      </c>
      <c r="C61" s="11" t="s">
        <v>3594</v>
      </c>
      <c r="D61" s="7">
        <v>2020.0</v>
      </c>
      <c r="E61" s="39" t="s">
        <v>47</v>
      </c>
      <c r="F61" s="39" t="s">
        <v>39</v>
      </c>
      <c r="G61" s="40"/>
      <c r="H61" s="39" t="s">
        <v>40</v>
      </c>
      <c r="I61" s="39">
        <v>0.0</v>
      </c>
      <c r="J61" s="39" t="s">
        <v>3436</v>
      </c>
      <c r="K61" s="9"/>
      <c r="L61" s="9"/>
      <c r="M61" s="9"/>
      <c r="N61" s="9"/>
      <c r="O61" s="9"/>
      <c r="P61" s="9"/>
      <c r="Q61" s="39"/>
      <c r="R61" s="39"/>
      <c r="S61" s="39"/>
      <c r="T61" s="39"/>
      <c r="U61" s="39"/>
      <c r="V61" s="39"/>
      <c r="W61" s="39"/>
      <c r="X61" s="61">
        <v>2019.0</v>
      </c>
      <c r="Y61" s="39">
        <f t="shared" ref="Y61:AD61" si="65">Y40/$AD40</f>
        <v>0.6222222222</v>
      </c>
      <c r="Z61" s="39">
        <f t="shared" si="65"/>
        <v>0.2</v>
      </c>
      <c r="AA61" s="39">
        <f t="shared" si="65"/>
        <v>0.03194444444</v>
      </c>
      <c r="AB61" s="39">
        <f t="shared" si="65"/>
        <v>0.06805555556</v>
      </c>
      <c r="AC61" s="39">
        <f t="shared" si="65"/>
        <v>0.07777777778</v>
      </c>
      <c r="AD61" s="39">
        <f t="shared" si="65"/>
        <v>1</v>
      </c>
      <c r="AE61" s="39"/>
      <c r="AF61" s="61">
        <v>2005.0</v>
      </c>
      <c r="AG61" s="39">
        <f t="shared" ref="AG61:AL61" si="66">Y75</f>
        <v>0.7101449275</v>
      </c>
      <c r="AH61" s="39">
        <f t="shared" si="66"/>
        <v>0.2173913043</v>
      </c>
      <c r="AI61" s="39">
        <f t="shared" si="66"/>
        <v>0.04347826087</v>
      </c>
      <c r="AJ61" s="39">
        <f t="shared" si="66"/>
        <v>0.01449275362</v>
      </c>
      <c r="AK61" s="39">
        <f t="shared" si="66"/>
        <v>0.01449275362</v>
      </c>
      <c r="AL61" s="39">
        <f t="shared" si="66"/>
        <v>1</v>
      </c>
      <c r="AM61" s="39"/>
    </row>
    <row r="62">
      <c r="A62" s="7"/>
      <c r="B62" s="11" t="s">
        <v>3595</v>
      </c>
      <c r="C62" s="11" t="s">
        <v>3596</v>
      </c>
      <c r="D62" s="7">
        <v>2020.0</v>
      </c>
      <c r="E62" s="39" t="s">
        <v>47</v>
      </c>
      <c r="F62" s="39" t="s">
        <v>39</v>
      </c>
      <c r="G62" s="40"/>
      <c r="H62" s="39" t="s">
        <v>39</v>
      </c>
      <c r="I62" s="40"/>
      <c r="J62" s="39" t="s">
        <v>40</v>
      </c>
      <c r="K62" s="9"/>
      <c r="L62" s="9"/>
      <c r="M62" s="9"/>
      <c r="N62" s="9"/>
      <c r="O62" s="9"/>
      <c r="P62" s="9"/>
      <c r="Q62" s="39"/>
      <c r="R62" s="39"/>
      <c r="S62" s="39"/>
      <c r="T62" s="39"/>
      <c r="U62" s="39"/>
      <c r="V62" s="39"/>
      <c r="W62" s="39"/>
      <c r="X62" s="61">
        <v>2018.0</v>
      </c>
      <c r="Y62" s="39">
        <f t="shared" ref="Y62:AD62" si="67">Y41/$AD41</f>
        <v>0.6269727403</v>
      </c>
      <c r="Z62" s="39">
        <f t="shared" si="67"/>
        <v>0.1922525108</v>
      </c>
      <c r="AA62" s="39">
        <f t="shared" si="67"/>
        <v>0.03299856528</v>
      </c>
      <c r="AB62" s="39">
        <f t="shared" si="67"/>
        <v>0.06743185079</v>
      </c>
      <c r="AC62" s="39">
        <f t="shared" si="67"/>
        <v>0.08034433286</v>
      </c>
      <c r="AD62" s="39">
        <f t="shared" si="67"/>
        <v>1</v>
      </c>
      <c r="AF62" s="61">
        <v>2006.0</v>
      </c>
      <c r="AG62" s="28">
        <f t="shared" ref="AG62:AL62" si="68">Y74</f>
        <v>0.68</v>
      </c>
      <c r="AH62" s="28">
        <f t="shared" si="68"/>
        <v>0.24</v>
      </c>
      <c r="AI62" s="28">
        <f t="shared" si="68"/>
        <v>0.04</v>
      </c>
      <c r="AJ62" s="28">
        <f t="shared" si="68"/>
        <v>0.03</v>
      </c>
      <c r="AK62" s="28">
        <f t="shared" si="68"/>
        <v>0.01</v>
      </c>
      <c r="AL62" s="28">
        <f t="shared" si="68"/>
        <v>1</v>
      </c>
    </row>
    <row r="63">
      <c r="A63" s="7"/>
      <c r="B63" s="11" t="s">
        <v>3597</v>
      </c>
      <c r="C63" s="11" t="s">
        <v>3598</v>
      </c>
      <c r="D63" s="7">
        <v>2020.0</v>
      </c>
      <c r="E63" s="39" t="s">
        <v>84</v>
      </c>
      <c r="F63" s="39" t="s">
        <v>39</v>
      </c>
      <c r="G63" s="40"/>
      <c r="H63" s="39" t="s">
        <v>40</v>
      </c>
      <c r="I63" s="39">
        <v>0.0</v>
      </c>
      <c r="J63" s="39" t="s">
        <v>3436</v>
      </c>
      <c r="K63" s="9"/>
      <c r="L63" s="9"/>
      <c r="M63" s="9"/>
      <c r="N63" s="9"/>
      <c r="O63" s="9"/>
      <c r="P63" s="9"/>
      <c r="Q63" s="39"/>
      <c r="R63" s="39"/>
      <c r="S63" s="39"/>
      <c r="T63" s="39"/>
      <c r="U63" s="39"/>
      <c r="V63" s="39"/>
      <c r="W63" s="39"/>
      <c r="X63" s="61">
        <v>2017.0</v>
      </c>
      <c r="Y63" s="39">
        <f t="shared" ref="Y63:AD63" si="69">Y42/$AD42</f>
        <v>0.6229260935</v>
      </c>
      <c r="Z63" s="39">
        <f t="shared" si="69"/>
        <v>0.1945701357</v>
      </c>
      <c r="AA63" s="39">
        <f t="shared" si="69"/>
        <v>0.03016591252</v>
      </c>
      <c r="AB63" s="39">
        <f t="shared" si="69"/>
        <v>0.06938159879</v>
      </c>
      <c r="AC63" s="39">
        <f t="shared" si="69"/>
        <v>0.08295625943</v>
      </c>
      <c r="AD63" s="39">
        <f t="shared" si="69"/>
        <v>1</v>
      </c>
      <c r="AF63" s="60">
        <v>2007.0</v>
      </c>
      <c r="AG63" s="28">
        <f t="shared" ref="AG63:AL63" si="70">Y73</f>
        <v>0.6428571429</v>
      </c>
      <c r="AH63" s="28">
        <f t="shared" si="70"/>
        <v>0.2214285714</v>
      </c>
      <c r="AI63" s="28">
        <f t="shared" si="70"/>
        <v>0.05</v>
      </c>
      <c r="AJ63" s="28">
        <f t="shared" si="70"/>
        <v>0.05714285714</v>
      </c>
      <c r="AK63" s="28">
        <f t="shared" si="70"/>
        <v>0.02857142857</v>
      </c>
      <c r="AL63" s="28">
        <f t="shared" si="70"/>
        <v>1</v>
      </c>
    </row>
    <row r="64">
      <c r="A64" s="7"/>
      <c r="B64" s="11" t="s">
        <v>3599</v>
      </c>
      <c r="C64" s="11" t="s">
        <v>3600</v>
      </c>
      <c r="D64" s="7">
        <v>2020.0</v>
      </c>
      <c r="E64" s="9" t="s">
        <v>31</v>
      </c>
      <c r="F64" s="9" t="s">
        <v>31</v>
      </c>
      <c r="G64" s="9" t="s">
        <v>31</v>
      </c>
      <c r="H64" s="9" t="s">
        <v>31</v>
      </c>
      <c r="I64" s="9" t="s">
        <v>31</v>
      </c>
      <c r="J64" s="9" t="s">
        <v>31</v>
      </c>
      <c r="K64" s="9"/>
      <c r="L64" s="9"/>
      <c r="M64" s="9"/>
      <c r="N64" s="9"/>
      <c r="O64" s="9"/>
      <c r="P64" s="9"/>
      <c r="Q64" s="39"/>
      <c r="R64" s="39"/>
      <c r="S64" s="39"/>
      <c r="T64" s="39"/>
      <c r="U64" s="39"/>
      <c r="V64" s="39"/>
      <c r="W64" s="39"/>
      <c r="X64" s="61">
        <v>2016.0</v>
      </c>
      <c r="Y64" s="39">
        <f t="shared" ref="Y64:AD64" si="71">Y43/$AD43</f>
        <v>0.6239600666</v>
      </c>
      <c r="Z64" s="39">
        <f t="shared" si="71"/>
        <v>0.1980033278</v>
      </c>
      <c r="AA64" s="39">
        <f t="shared" si="71"/>
        <v>0.02662229617</v>
      </c>
      <c r="AB64" s="39">
        <f t="shared" si="71"/>
        <v>0.06655574043</v>
      </c>
      <c r="AC64" s="39">
        <f t="shared" si="71"/>
        <v>0.08485856905</v>
      </c>
      <c r="AD64" s="39">
        <f t="shared" si="71"/>
        <v>1</v>
      </c>
      <c r="AF64" s="61">
        <v>2008.0</v>
      </c>
      <c r="AG64" s="28">
        <f t="shared" ref="AG64:AL64" si="72">Y72</f>
        <v>0.6553672316</v>
      </c>
      <c r="AH64" s="28">
        <f t="shared" si="72"/>
        <v>0.209039548</v>
      </c>
      <c r="AI64" s="28">
        <f t="shared" si="72"/>
        <v>0.0395480226</v>
      </c>
      <c r="AJ64" s="28">
        <f t="shared" si="72"/>
        <v>0.05084745763</v>
      </c>
      <c r="AK64" s="28">
        <f t="shared" si="72"/>
        <v>0.04519774011</v>
      </c>
      <c r="AL64" s="28">
        <f t="shared" si="72"/>
        <v>1</v>
      </c>
    </row>
    <row r="65">
      <c r="A65" s="7"/>
      <c r="B65" s="11" t="s">
        <v>3601</v>
      </c>
      <c r="C65" s="11" t="s">
        <v>3602</v>
      </c>
      <c r="D65" s="7">
        <v>2020.0</v>
      </c>
      <c r="E65" s="9" t="s">
        <v>31</v>
      </c>
      <c r="F65" s="9" t="s">
        <v>31</v>
      </c>
      <c r="G65" s="9" t="s">
        <v>31</v>
      </c>
      <c r="H65" s="9" t="s">
        <v>31</v>
      </c>
      <c r="I65" s="9" t="s">
        <v>31</v>
      </c>
      <c r="J65" s="9" t="s">
        <v>31</v>
      </c>
      <c r="K65" s="9"/>
      <c r="L65" s="9"/>
      <c r="M65" s="9"/>
      <c r="N65" s="9"/>
      <c r="O65" s="9"/>
      <c r="P65" s="9"/>
      <c r="Q65" s="39"/>
      <c r="R65" s="39"/>
      <c r="S65" s="39"/>
      <c r="T65" s="39"/>
      <c r="U65" s="39"/>
      <c r="V65" s="39"/>
      <c r="W65" s="39"/>
      <c r="X65" s="61">
        <v>2015.0</v>
      </c>
      <c r="Y65" s="39">
        <f t="shared" ref="Y65:AD65" si="73">Y44/$AD44</f>
        <v>0.6286764706</v>
      </c>
      <c r="Z65" s="39">
        <f t="shared" si="73"/>
        <v>0.1985294118</v>
      </c>
      <c r="AA65" s="39">
        <f t="shared" si="73"/>
        <v>0.02573529412</v>
      </c>
      <c r="AB65" s="39">
        <f t="shared" si="73"/>
        <v>0.06801470588</v>
      </c>
      <c r="AC65" s="39">
        <f t="shared" si="73"/>
        <v>0.07904411765</v>
      </c>
      <c r="AD65" s="39">
        <f t="shared" si="73"/>
        <v>1</v>
      </c>
      <c r="AE65" s="39"/>
      <c r="AF65" s="61">
        <v>2009.0</v>
      </c>
      <c r="AG65" s="39">
        <f t="shared" ref="AG65:AL65" si="74">Y71</f>
        <v>0.6303317536</v>
      </c>
      <c r="AH65" s="39">
        <f t="shared" si="74"/>
        <v>0.2085308057</v>
      </c>
      <c r="AI65" s="39">
        <f t="shared" si="74"/>
        <v>0.04265402844</v>
      </c>
      <c r="AJ65" s="39">
        <f t="shared" si="74"/>
        <v>0.05687203791</v>
      </c>
      <c r="AK65" s="39">
        <f t="shared" si="74"/>
        <v>0.06161137441</v>
      </c>
      <c r="AL65" s="39">
        <f t="shared" si="74"/>
        <v>1</v>
      </c>
      <c r="AM65" s="39"/>
    </row>
    <row r="66">
      <c r="A66" s="7"/>
      <c r="B66" s="11" t="s">
        <v>3603</v>
      </c>
      <c r="C66" s="11" t="s">
        <v>3604</v>
      </c>
      <c r="D66" s="7">
        <v>2020.0</v>
      </c>
      <c r="E66" s="39" t="s">
        <v>84</v>
      </c>
      <c r="F66" s="39" t="s">
        <v>39</v>
      </c>
      <c r="G66" s="40"/>
      <c r="H66" s="39" t="s">
        <v>40</v>
      </c>
      <c r="I66" s="39">
        <v>0.0</v>
      </c>
      <c r="J66" s="39" t="s">
        <v>3436</v>
      </c>
      <c r="K66" s="9"/>
      <c r="L66" s="9"/>
      <c r="M66" s="9"/>
      <c r="N66" s="9"/>
      <c r="O66" s="9"/>
      <c r="P66" s="9"/>
      <c r="Q66" s="39"/>
      <c r="R66" s="39"/>
      <c r="S66" s="39"/>
      <c r="T66" s="39"/>
      <c r="U66" s="39"/>
      <c r="V66" s="39"/>
      <c r="W66" s="39"/>
      <c r="X66" s="61">
        <v>2014.0</v>
      </c>
      <c r="Y66" s="39">
        <f t="shared" ref="Y66:AD66" si="75">Y45/$AD45</f>
        <v>0.636743215</v>
      </c>
      <c r="Z66" s="39">
        <f t="shared" si="75"/>
        <v>0.1920668058</v>
      </c>
      <c r="AA66" s="39">
        <f t="shared" si="75"/>
        <v>0.02713987474</v>
      </c>
      <c r="AB66" s="39">
        <f t="shared" si="75"/>
        <v>0.06263048017</v>
      </c>
      <c r="AC66" s="39">
        <f t="shared" si="75"/>
        <v>0.08141962422</v>
      </c>
      <c r="AD66" s="39">
        <f t="shared" si="75"/>
        <v>1</v>
      </c>
      <c r="AE66" s="39"/>
      <c r="AF66" s="60">
        <v>2010.0</v>
      </c>
      <c r="AG66" s="39">
        <f t="shared" ref="AG66:AL66" si="76">Y70</f>
        <v>0.64</v>
      </c>
      <c r="AH66" s="39">
        <f t="shared" si="76"/>
        <v>0.196</v>
      </c>
      <c r="AI66" s="39">
        <f t="shared" si="76"/>
        <v>0.036</v>
      </c>
      <c r="AJ66" s="39">
        <f t="shared" si="76"/>
        <v>0.052</v>
      </c>
      <c r="AK66" s="39">
        <f t="shared" si="76"/>
        <v>0.076</v>
      </c>
      <c r="AL66" s="39">
        <f t="shared" si="76"/>
        <v>1</v>
      </c>
      <c r="AM66" s="39"/>
    </row>
    <row r="67">
      <c r="A67" s="7"/>
      <c r="B67" s="11" t="s">
        <v>3605</v>
      </c>
      <c r="C67" s="11" t="s">
        <v>3606</v>
      </c>
      <c r="D67" s="7">
        <v>2020.0</v>
      </c>
      <c r="E67" s="9" t="s">
        <v>31</v>
      </c>
      <c r="F67" s="9" t="s">
        <v>31</v>
      </c>
      <c r="G67" s="9" t="s">
        <v>31</v>
      </c>
      <c r="H67" s="9" t="s">
        <v>31</v>
      </c>
      <c r="I67" s="9" t="s">
        <v>31</v>
      </c>
      <c r="J67" s="9" t="s">
        <v>31</v>
      </c>
      <c r="K67" s="9"/>
      <c r="L67" s="9"/>
      <c r="M67" s="9"/>
      <c r="N67" s="9"/>
      <c r="O67" s="9"/>
      <c r="P67" s="9"/>
      <c r="Q67" s="39"/>
      <c r="R67" s="39"/>
      <c r="S67" s="39"/>
      <c r="T67" s="39"/>
      <c r="U67" s="39"/>
      <c r="V67" s="39"/>
      <c r="W67" s="39"/>
      <c r="X67" s="60">
        <v>2013.0</v>
      </c>
      <c r="Y67" s="39">
        <f t="shared" ref="Y67:AD67" si="77">Y46/$AD46</f>
        <v>0.6293706294</v>
      </c>
      <c r="Z67" s="39">
        <f t="shared" si="77"/>
        <v>0.1934731935</v>
      </c>
      <c r="AA67" s="39">
        <f t="shared" si="77"/>
        <v>0.02797202797</v>
      </c>
      <c r="AB67" s="39">
        <f t="shared" si="77"/>
        <v>0.06060606061</v>
      </c>
      <c r="AC67" s="39">
        <f t="shared" si="77"/>
        <v>0.08857808858</v>
      </c>
      <c r="AD67" s="39">
        <f t="shared" si="77"/>
        <v>1</v>
      </c>
      <c r="AF67" s="60">
        <v>2011.0</v>
      </c>
      <c r="AG67" s="28">
        <f t="shared" ref="AG67:AL67" si="78">Y69</f>
        <v>0.6375404531</v>
      </c>
      <c r="AH67" s="28">
        <f t="shared" si="78"/>
        <v>0.1974110032</v>
      </c>
      <c r="AI67" s="28">
        <f t="shared" si="78"/>
        <v>0.03236245955</v>
      </c>
      <c r="AJ67" s="28">
        <f t="shared" si="78"/>
        <v>0.05825242718</v>
      </c>
      <c r="AK67" s="28">
        <f t="shared" si="78"/>
        <v>0.07443365696</v>
      </c>
      <c r="AL67" s="28">
        <f t="shared" si="78"/>
        <v>1</v>
      </c>
    </row>
    <row r="68">
      <c r="A68" s="7"/>
      <c r="B68" s="11" t="s">
        <v>3607</v>
      </c>
      <c r="C68" s="11" t="s">
        <v>3608</v>
      </c>
      <c r="D68" s="7">
        <v>2020.0</v>
      </c>
      <c r="E68" s="39" t="s">
        <v>84</v>
      </c>
      <c r="F68" s="39" t="s">
        <v>39</v>
      </c>
      <c r="G68" s="40"/>
      <c r="H68" s="39" t="s">
        <v>40</v>
      </c>
      <c r="I68" s="39">
        <v>0.0</v>
      </c>
      <c r="J68" s="39" t="s">
        <v>3436</v>
      </c>
      <c r="K68" s="9"/>
      <c r="L68" s="9"/>
      <c r="M68" s="9"/>
      <c r="N68" s="9"/>
      <c r="O68" s="9"/>
      <c r="P68" s="9"/>
      <c r="Q68" s="39"/>
      <c r="R68" s="39"/>
      <c r="S68" s="39"/>
      <c r="T68" s="39"/>
      <c r="U68" s="39"/>
      <c r="V68" s="39"/>
      <c r="W68" s="39"/>
      <c r="X68" s="61">
        <v>2012.0</v>
      </c>
      <c r="Y68" s="39">
        <f t="shared" ref="Y68:AD68" si="79">Y47/$AD47</f>
        <v>0.6298342541</v>
      </c>
      <c r="Z68" s="39">
        <f t="shared" si="79"/>
        <v>0.1988950276</v>
      </c>
      <c r="AA68" s="39">
        <f t="shared" si="79"/>
        <v>0.02762430939</v>
      </c>
      <c r="AB68" s="39">
        <f t="shared" si="79"/>
        <v>0.05524861878</v>
      </c>
      <c r="AC68" s="39">
        <f t="shared" si="79"/>
        <v>0.08839779006</v>
      </c>
      <c r="AD68" s="39">
        <f t="shared" si="79"/>
        <v>1</v>
      </c>
      <c r="AF68" s="61">
        <v>2012.0</v>
      </c>
      <c r="AG68" s="28">
        <f t="shared" ref="AG68:AL68" si="80">Y68</f>
        <v>0.6298342541</v>
      </c>
      <c r="AH68" s="28">
        <f t="shared" si="80"/>
        <v>0.1988950276</v>
      </c>
      <c r="AI68" s="28">
        <f t="shared" si="80"/>
        <v>0.02762430939</v>
      </c>
      <c r="AJ68" s="28">
        <f t="shared" si="80"/>
        <v>0.05524861878</v>
      </c>
      <c r="AK68" s="28">
        <f t="shared" si="80"/>
        <v>0.08839779006</v>
      </c>
      <c r="AL68" s="28">
        <f t="shared" si="80"/>
        <v>1</v>
      </c>
    </row>
    <row r="69">
      <c r="A69" s="7"/>
      <c r="B69" s="11" t="s">
        <v>3609</v>
      </c>
      <c r="C69" s="11" t="s">
        <v>3610</v>
      </c>
      <c r="D69" s="7">
        <v>2020.0</v>
      </c>
      <c r="E69" s="39" t="s">
        <v>47</v>
      </c>
      <c r="F69" s="39" t="s">
        <v>74</v>
      </c>
      <c r="G69" s="39" t="s">
        <v>74</v>
      </c>
      <c r="H69" s="39" t="s">
        <v>39</v>
      </c>
      <c r="I69" s="40"/>
      <c r="J69" s="39" t="s">
        <v>74</v>
      </c>
      <c r="K69" s="9"/>
      <c r="L69" s="9"/>
      <c r="M69" s="9"/>
      <c r="N69" s="9"/>
      <c r="O69" s="9"/>
      <c r="P69" s="9"/>
      <c r="Q69" s="39"/>
      <c r="R69" s="39"/>
      <c r="S69" s="39"/>
      <c r="T69" s="39"/>
      <c r="U69" s="39"/>
      <c r="V69" s="39"/>
      <c r="W69" s="39"/>
      <c r="X69" s="60">
        <v>2011.0</v>
      </c>
      <c r="Y69" s="39">
        <f t="shared" ref="Y69:AD69" si="81">Y48/$AD48</f>
        <v>0.6375404531</v>
      </c>
      <c r="Z69" s="39">
        <f t="shared" si="81"/>
        <v>0.1974110032</v>
      </c>
      <c r="AA69" s="39">
        <f t="shared" si="81"/>
        <v>0.03236245955</v>
      </c>
      <c r="AB69" s="39">
        <f t="shared" si="81"/>
        <v>0.05825242718</v>
      </c>
      <c r="AC69" s="39">
        <f t="shared" si="81"/>
        <v>0.07443365696</v>
      </c>
      <c r="AD69" s="39">
        <f t="shared" si="81"/>
        <v>1</v>
      </c>
      <c r="AF69" s="60">
        <v>2013.0</v>
      </c>
      <c r="AG69" s="28">
        <f t="shared" ref="AG69:AL69" si="82">Y67</f>
        <v>0.6293706294</v>
      </c>
      <c r="AH69" s="28">
        <f t="shared" si="82"/>
        <v>0.1934731935</v>
      </c>
      <c r="AI69" s="28">
        <f t="shared" si="82"/>
        <v>0.02797202797</v>
      </c>
      <c r="AJ69" s="28">
        <f t="shared" si="82"/>
        <v>0.06060606061</v>
      </c>
      <c r="AK69" s="28">
        <f t="shared" si="82"/>
        <v>0.08857808858</v>
      </c>
      <c r="AL69" s="28">
        <f t="shared" si="82"/>
        <v>1</v>
      </c>
    </row>
    <row r="70">
      <c r="A70" s="7"/>
      <c r="B70" s="11" t="s">
        <v>3611</v>
      </c>
      <c r="C70" s="11" t="s">
        <v>3612</v>
      </c>
      <c r="D70" s="7">
        <v>2020.0</v>
      </c>
      <c r="E70" s="40"/>
      <c r="F70" s="39" t="s">
        <v>39</v>
      </c>
      <c r="G70" s="40"/>
      <c r="H70" s="39" t="s">
        <v>39</v>
      </c>
      <c r="I70" s="40"/>
      <c r="J70" s="39" t="s">
        <v>40</v>
      </c>
      <c r="K70" s="9"/>
      <c r="L70" s="9"/>
      <c r="M70" s="9"/>
      <c r="N70" s="9"/>
      <c r="O70" s="9"/>
      <c r="P70" s="9"/>
      <c r="Q70" s="39"/>
      <c r="R70" s="39"/>
      <c r="S70" s="39"/>
      <c r="T70" s="39"/>
      <c r="U70" s="39"/>
      <c r="V70" s="39"/>
      <c r="W70" s="39"/>
      <c r="X70" s="60">
        <v>2010.0</v>
      </c>
      <c r="Y70" s="39">
        <f t="shared" ref="Y70:AD70" si="83">Y49/$AD49</f>
        <v>0.64</v>
      </c>
      <c r="Z70" s="39">
        <f t="shared" si="83"/>
        <v>0.196</v>
      </c>
      <c r="AA70" s="39">
        <f t="shared" si="83"/>
        <v>0.036</v>
      </c>
      <c r="AB70" s="39">
        <f t="shared" si="83"/>
        <v>0.052</v>
      </c>
      <c r="AC70" s="39">
        <f t="shared" si="83"/>
        <v>0.076</v>
      </c>
      <c r="AD70" s="39">
        <f t="shared" si="83"/>
        <v>1</v>
      </c>
      <c r="AF70" s="61">
        <v>2014.0</v>
      </c>
      <c r="AG70" s="28">
        <f t="shared" ref="AG70:AL70" si="84">Y66</f>
        <v>0.636743215</v>
      </c>
      <c r="AH70" s="28">
        <f t="shared" si="84"/>
        <v>0.1920668058</v>
      </c>
      <c r="AI70" s="28">
        <f t="shared" si="84"/>
        <v>0.02713987474</v>
      </c>
      <c r="AJ70" s="28">
        <f t="shared" si="84"/>
        <v>0.06263048017</v>
      </c>
      <c r="AK70" s="28">
        <f t="shared" si="84"/>
        <v>0.08141962422</v>
      </c>
      <c r="AL70" s="28">
        <f t="shared" si="84"/>
        <v>1</v>
      </c>
    </row>
    <row r="71">
      <c r="A71" s="7"/>
      <c r="B71" s="11" t="s">
        <v>3613</v>
      </c>
      <c r="C71" s="11" t="s">
        <v>3614</v>
      </c>
      <c r="D71" s="7">
        <v>2020.0</v>
      </c>
      <c r="E71" s="39" t="s">
        <v>54</v>
      </c>
      <c r="F71" s="39" t="s">
        <v>39</v>
      </c>
      <c r="G71" s="40"/>
      <c r="H71" s="39" t="s">
        <v>40</v>
      </c>
      <c r="I71" s="39">
        <v>0.0</v>
      </c>
      <c r="J71" s="39" t="s">
        <v>3436</v>
      </c>
      <c r="K71" s="9"/>
      <c r="L71" s="9"/>
      <c r="M71" s="9"/>
      <c r="N71" s="9"/>
      <c r="O71" s="9"/>
      <c r="P71" s="9"/>
      <c r="Q71" s="39"/>
      <c r="R71" s="39"/>
      <c r="S71" s="39"/>
      <c r="T71" s="39"/>
      <c r="U71" s="39"/>
      <c r="V71" s="39"/>
      <c r="W71" s="39"/>
      <c r="X71" s="61">
        <v>2009.0</v>
      </c>
      <c r="Y71" s="39">
        <f t="shared" ref="Y71:AD71" si="85">Y50/$AD50</f>
        <v>0.6303317536</v>
      </c>
      <c r="Z71" s="39">
        <f t="shared" si="85"/>
        <v>0.2085308057</v>
      </c>
      <c r="AA71" s="39">
        <f t="shared" si="85"/>
        <v>0.04265402844</v>
      </c>
      <c r="AB71" s="39">
        <f t="shared" si="85"/>
        <v>0.05687203791</v>
      </c>
      <c r="AC71" s="39">
        <f t="shared" si="85"/>
        <v>0.06161137441</v>
      </c>
      <c r="AD71" s="39">
        <f t="shared" si="85"/>
        <v>1</v>
      </c>
      <c r="AF71" s="61">
        <v>2015.0</v>
      </c>
      <c r="AG71" s="28">
        <f t="shared" ref="AG71:AL71" si="86">Y65</f>
        <v>0.6286764706</v>
      </c>
      <c r="AH71" s="28">
        <f t="shared" si="86"/>
        <v>0.1985294118</v>
      </c>
      <c r="AI71" s="28">
        <f t="shared" si="86"/>
        <v>0.02573529412</v>
      </c>
      <c r="AJ71" s="28">
        <f t="shared" si="86"/>
        <v>0.06801470588</v>
      </c>
      <c r="AK71" s="28">
        <f t="shared" si="86"/>
        <v>0.07904411765</v>
      </c>
      <c r="AL71" s="28">
        <f t="shared" si="86"/>
        <v>1</v>
      </c>
    </row>
    <row r="72">
      <c r="A72" s="7"/>
      <c r="B72" s="11" t="s">
        <v>3615</v>
      </c>
      <c r="C72" s="11" t="s">
        <v>3616</v>
      </c>
      <c r="D72" s="7">
        <v>2020.0</v>
      </c>
      <c r="E72" s="39" t="s">
        <v>47</v>
      </c>
      <c r="F72" s="39" t="s">
        <v>39</v>
      </c>
      <c r="G72" s="40"/>
      <c r="H72" s="39" t="s">
        <v>40</v>
      </c>
      <c r="I72" s="39">
        <v>0.0</v>
      </c>
      <c r="J72" s="39" t="s">
        <v>3436</v>
      </c>
      <c r="K72" s="9"/>
      <c r="L72" s="9"/>
      <c r="M72" s="9"/>
      <c r="N72" s="9"/>
      <c r="O72" s="9"/>
      <c r="P72" s="9"/>
      <c r="Q72" s="39"/>
      <c r="R72" s="39"/>
      <c r="S72" s="39"/>
      <c r="T72" s="39"/>
      <c r="U72" s="39"/>
      <c r="V72" s="39"/>
      <c r="W72" s="39"/>
      <c r="X72" s="61">
        <v>2008.0</v>
      </c>
      <c r="Y72" s="39">
        <f t="shared" ref="Y72:AD72" si="87">Y51/$AD51</f>
        <v>0.6553672316</v>
      </c>
      <c r="Z72" s="39">
        <f t="shared" si="87"/>
        <v>0.209039548</v>
      </c>
      <c r="AA72" s="39">
        <f t="shared" si="87"/>
        <v>0.0395480226</v>
      </c>
      <c r="AB72" s="39">
        <f t="shared" si="87"/>
        <v>0.05084745763</v>
      </c>
      <c r="AC72" s="39">
        <f t="shared" si="87"/>
        <v>0.04519774011</v>
      </c>
      <c r="AD72" s="39">
        <f t="shared" si="87"/>
        <v>1</v>
      </c>
      <c r="AF72" s="61">
        <v>2016.0</v>
      </c>
      <c r="AG72" s="28">
        <f t="shared" ref="AG72:AL72" si="88">Y64</f>
        <v>0.6239600666</v>
      </c>
      <c r="AH72" s="28">
        <f t="shared" si="88"/>
        <v>0.1980033278</v>
      </c>
      <c r="AI72" s="28">
        <f t="shared" si="88"/>
        <v>0.02662229617</v>
      </c>
      <c r="AJ72" s="28">
        <f t="shared" si="88"/>
        <v>0.06655574043</v>
      </c>
      <c r="AK72" s="28">
        <f t="shared" si="88"/>
        <v>0.08485856905</v>
      </c>
      <c r="AL72" s="28">
        <f t="shared" si="88"/>
        <v>1</v>
      </c>
    </row>
    <row r="73">
      <c r="A73" s="7"/>
      <c r="B73" s="11" t="s">
        <v>3617</v>
      </c>
      <c r="C73" s="11" t="s">
        <v>3618</v>
      </c>
      <c r="D73" s="7">
        <v>2021.0</v>
      </c>
      <c r="E73" s="39" t="s">
        <v>47</v>
      </c>
      <c r="F73" s="39" t="s">
        <v>39</v>
      </c>
      <c r="G73" s="40"/>
      <c r="H73" s="39" t="s">
        <v>40</v>
      </c>
      <c r="I73" s="39">
        <v>0.0</v>
      </c>
      <c r="J73" s="39" t="s">
        <v>3436</v>
      </c>
      <c r="K73" s="9"/>
      <c r="L73" s="9"/>
      <c r="M73" s="9"/>
      <c r="N73" s="9"/>
      <c r="O73" s="9"/>
      <c r="P73" s="9"/>
      <c r="Q73" s="39"/>
      <c r="R73" s="39"/>
      <c r="S73" s="39"/>
      <c r="T73" s="39"/>
      <c r="U73" s="39"/>
      <c r="V73" s="39"/>
      <c r="W73" s="39"/>
      <c r="X73" s="60">
        <v>2007.0</v>
      </c>
      <c r="Y73" s="39">
        <f t="shared" ref="Y73:AD73" si="89">Y52/$AD52</f>
        <v>0.6428571429</v>
      </c>
      <c r="Z73" s="39">
        <f t="shared" si="89"/>
        <v>0.2214285714</v>
      </c>
      <c r="AA73" s="39">
        <f t="shared" si="89"/>
        <v>0.05</v>
      </c>
      <c r="AB73" s="39">
        <f t="shared" si="89"/>
        <v>0.05714285714</v>
      </c>
      <c r="AC73" s="39">
        <f t="shared" si="89"/>
        <v>0.02857142857</v>
      </c>
      <c r="AD73" s="39">
        <f t="shared" si="89"/>
        <v>1</v>
      </c>
      <c r="AF73" s="61">
        <v>2017.0</v>
      </c>
      <c r="AG73" s="28">
        <f t="shared" ref="AG73:AL73" si="90">Y63</f>
        <v>0.6229260935</v>
      </c>
      <c r="AH73" s="28">
        <f t="shared" si="90"/>
        <v>0.1945701357</v>
      </c>
      <c r="AI73" s="28">
        <f t="shared" si="90"/>
        <v>0.03016591252</v>
      </c>
      <c r="AJ73" s="28">
        <f t="shared" si="90"/>
        <v>0.06938159879</v>
      </c>
      <c r="AK73" s="28">
        <f t="shared" si="90"/>
        <v>0.08295625943</v>
      </c>
      <c r="AL73" s="28">
        <f t="shared" si="90"/>
        <v>1</v>
      </c>
    </row>
    <row r="74">
      <c r="A74" s="7"/>
      <c r="B74" s="11" t="s">
        <v>3619</v>
      </c>
      <c r="C74" s="11" t="s">
        <v>3620</v>
      </c>
      <c r="D74" s="7">
        <v>2020.0</v>
      </c>
      <c r="E74" s="9" t="s">
        <v>31</v>
      </c>
      <c r="F74" s="9" t="s">
        <v>31</v>
      </c>
      <c r="G74" s="9" t="s">
        <v>31</v>
      </c>
      <c r="H74" s="9" t="s">
        <v>31</v>
      </c>
      <c r="I74" s="9" t="s">
        <v>31</v>
      </c>
      <c r="J74" s="9" t="s">
        <v>31</v>
      </c>
      <c r="K74" s="9"/>
      <c r="L74" s="9"/>
      <c r="M74" s="9"/>
      <c r="N74" s="9"/>
      <c r="O74" s="9"/>
      <c r="P74" s="9"/>
      <c r="Q74" s="39"/>
      <c r="R74" s="39"/>
      <c r="S74" s="39"/>
      <c r="T74" s="39"/>
      <c r="U74" s="39"/>
      <c r="V74" s="39"/>
      <c r="W74" s="39"/>
      <c r="X74" s="61">
        <v>2006.0</v>
      </c>
      <c r="Y74" s="39">
        <f t="shared" ref="Y74:AD74" si="91">Y53/$AD53</f>
        <v>0.68</v>
      </c>
      <c r="Z74" s="39">
        <f t="shared" si="91"/>
        <v>0.24</v>
      </c>
      <c r="AA74" s="39">
        <f t="shared" si="91"/>
        <v>0.04</v>
      </c>
      <c r="AB74" s="39">
        <f t="shared" si="91"/>
        <v>0.03</v>
      </c>
      <c r="AC74" s="39">
        <f t="shared" si="91"/>
        <v>0.01</v>
      </c>
      <c r="AD74" s="39">
        <f t="shared" si="91"/>
        <v>1</v>
      </c>
      <c r="AF74" s="61">
        <v>2018.0</v>
      </c>
      <c r="AG74" s="28">
        <f t="shared" ref="AG74:AL74" si="92">Y62</f>
        <v>0.6269727403</v>
      </c>
      <c r="AH74" s="28">
        <f t="shared" si="92"/>
        <v>0.1922525108</v>
      </c>
      <c r="AI74" s="28">
        <f t="shared" si="92"/>
        <v>0.03299856528</v>
      </c>
      <c r="AJ74" s="28">
        <f t="shared" si="92"/>
        <v>0.06743185079</v>
      </c>
      <c r="AK74" s="28">
        <f t="shared" si="92"/>
        <v>0.08034433286</v>
      </c>
      <c r="AL74" s="28">
        <f t="shared" si="92"/>
        <v>1</v>
      </c>
    </row>
    <row r="75">
      <c r="A75" s="7"/>
      <c r="B75" s="11" t="s">
        <v>3621</v>
      </c>
      <c r="C75" s="11" t="s">
        <v>3622</v>
      </c>
      <c r="D75" s="7">
        <v>2020.0</v>
      </c>
      <c r="E75" s="39" t="s">
        <v>3623</v>
      </c>
      <c r="F75" s="39" t="s">
        <v>40</v>
      </c>
      <c r="G75" s="39">
        <v>0.0</v>
      </c>
      <c r="H75" s="39" t="s">
        <v>39</v>
      </c>
      <c r="I75" s="40"/>
      <c r="J75" s="39" t="s">
        <v>3436</v>
      </c>
      <c r="K75" s="9"/>
      <c r="L75" s="9"/>
      <c r="M75" s="9"/>
      <c r="N75" s="9"/>
      <c r="O75" s="9"/>
      <c r="P75" s="9"/>
      <c r="Q75" s="39"/>
      <c r="R75" s="39"/>
      <c r="S75" s="39"/>
      <c r="T75" s="39"/>
      <c r="U75" s="39"/>
      <c r="V75" s="39"/>
      <c r="W75" s="39"/>
      <c r="X75" s="61">
        <v>2005.0</v>
      </c>
      <c r="Y75" s="39">
        <f t="shared" ref="Y75:AD75" si="93">Y54/$AD54</f>
        <v>0.7101449275</v>
      </c>
      <c r="Z75" s="39">
        <f t="shared" si="93"/>
        <v>0.2173913043</v>
      </c>
      <c r="AA75" s="39">
        <f t="shared" si="93"/>
        <v>0.04347826087</v>
      </c>
      <c r="AB75" s="39">
        <f t="shared" si="93"/>
        <v>0.01449275362</v>
      </c>
      <c r="AC75" s="39">
        <f t="shared" si="93"/>
        <v>0.01449275362</v>
      </c>
      <c r="AD75" s="39">
        <f t="shared" si="93"/>
        <v>1</v>
      </c>
      <c r="AF75" s="61">
        <v>2019.0</v>
      </c>
      <c r="AG75" s="28">
        <f t="shared" ref="AG75:AL75" si="94">Y61</f>
        <v>0.6222222222</v>
      </c>
      <c r="AH75" s="28">
        <f t="shared" si="94"/>
        <v>0.2</v>
      </c>
      <c r="AI75" s="28">
        <f t="shared" si="94"/>
        <v>0.03194444444</v>
      </c>
      <c r="AJ75" s="28">
        <f t="shared" si="94"/>
        <v>0.06805555556</v>
      </c>
      <c r="AK75" s="28">
        <f t="shared" si="94"/>
        <v>0.07777777778</v>
      </c>
      <c r="AL75" s="28">
        <f t="shared" si="94"/>
        <v>1</v>
      </c>
    </row>
    <row r="76">
      <c r="A76" s="7"/>
      <c r="B76" s="11" t="s">
        <v>3624</v>
      </c>
      <c r="C76" s="11" t="s">
        <v>3625</v>
      </c>
      <c r="D76" s="7">
        <v>2020.0</v>
      </c>
      <c r="E76" s="39" t="s">
        <v>84</v>
      </c>
      <c r="F76" s="39" t="s">
        <v>74</v>
      </c>
      <c r="G76" s="39" t="s">
        <v>74</v>
      </c>
      <c r="H76" s="39" t="s">
        <v>74</v>
      </c>
      <c r="I76" s="39" t="s">
        <v>74</v>
      </c>
      <c r="J76" s="39" t="s">
        <v>74</v>
      </c>
      <c r="K76" s="9"/>
      <c r="L76" s="9"/>
      <c r="M76" s="9"/>
      <c r="N76" s="9"/>
      <c r="O76" s="9"/>
      <c r="P76" s="9"/>
      <c r="Q76" s="39"/>
      <c r="R76" s="39"/>
      <c r="S76" s="39"/>
      <c r="T76" s="39"/>
      <c r="U76" s="39"/>
      <c r="V76" s="39"/>
      <c r="W76" s="39"/>
      <c r="X76" s="61">
        <v>2004.0</v>
      </c>
      <c r="Y76" s="39">
        <f t="shared" ref="Y76:AD76" si="95">Y55/$AD55</f>
        <v>0.6744186047</v>
      </c>
      <c r="Z76" s="39">
        <f t="shared" si="95"/>
        <v>0.2093023256</v>
      </c>
      <c r="AA76" s="39">
        <f t="shared" si="95"/>
        <v>0.06976744186</v>
      </c>
      <c r="AB76" s="39">
        <f t="shared" si="95"/>
        <v>0.02325581395</v>
      </c>
      <c r="AC76" s="39">
        <f t="shared" si="95"/>
        <v>0.02325581395</v>
      </c>
      <c r="AD76" s="39">
        <f t="shared" si="95"/>
        <v>1</v>
      </c>
      <c r="AF76" s="6">
        <v>2020.0</v>
      </c>
      <c r="AG76" s="28">
        <f t="shared" ref="AG76:AL76" si="96">Y60</f>
        <v>0.6222222222</v>
      </c>
      <c r="AH76" s="28">
        <f t="shared" si="96"/>
        <v>0.1973856209</v>
      </c>
      <c r="AI76" s="28">
        <f t="shared" si="96"/>
        <v>0.03529411765</v>
      </c>
      <c r="AJ76" s="28">
        <f t="shared" si="96"/>
        <v>0.06928104575</v>
      </c>
      <c r="AK76" s="28">
        <f t="shared" si="96"/>
        <v>0.07581699346</v>
      </c>
      <c r="AL76" s="28">
        <f t="shared" si="96"/>
        <v>1</v>
      </c>
    </row>
    <row r="77">
      <c r="A77" s="7"/>
      <c r="B77" s="11" t="s">
        <v>3626</v>
      </c>
      <c r="C77" s="11" t="s">
        <v>3627</v>
      </c>
      <c r="D77" s="7">
        <v>2020.0</v>
      </c>
      <c r="E77" s="66" t="s">
        <v>3534</v>
      </c>
      <c r="F77" s="66" t="s">
        <v>3534</v>
      </c>
      <c r="G77" s="66" t="s">
        <v>3534</v>
      </c>
      <c r="H77" s="66" t="s">
        <v>3534</v>
      </c>
      <c r="I77" s="66" t="s">
        <v>3534</v>
      </c>
      <c r="J77" s="66" t="s">
        <v>3534</v>
      </c>
      <c r="K77" s="9"/>
      <c r="L77" s="9"/>
      <c r="M77" s="9"/>
      <c r="N77" s="9"/>
      <c r="O77" s="9"/>
      <c r="P77" s="9"/>
      <c r="Q77" s="39"/>
      <c r="R77" s="39"/>
      <c r="S77" s="39"/>
      <c r="T77" s="39"/>
      <c r="U77" s="39"/>
      <c r="V77" s="39"/>
      <c r="W77" s="39"/>
      <c r="X77" s="60">
        <v>2003.0</v>
      </c>
      <c r="Y77" s="39">
        <f t="shared" ref="Y77:AD77" si="97">Y56/$AD56</f>
        <v>0.6666666667</v>
      </c>
      <c r="Z77" s="39">
        <f t="shared" si="97"/>
        <v>0.2777777778</v>
      </c>
      <c r="AA77" s="39">
        <f t="shared" si="97"/>
        <v>0.05555555556</v>
      </c>
      <c r="AB77" s="39">
        <f t="shared" si="97"/>
        <v>0</v>
      </c>
      <c r="AC77" s="39">
        <f t="shared" si="97"/>
        <v>0</v>
      </c>
      <c r="AD77" s="39">
        <f t="shared" si="97"/>
        <v>1</v>
      </c>
      <c r="AE77" s="39"/>
      <c r="AF77" s="6">
        <v>2021.0</v>
      </c>
      <c r="AG77" s="28">
        <f t="shared" ref="AG77:AL77" si="98">Y59</f>
        <v>0.6235884567</v>
      </c>
      <c r="AH77" s="28">
        <f t="shared" si="98"/>
        <v>0.1982434128</v>
      </c>
      <c r="AI77" s="28">
        <f t="shared" si="98"/>
        <v>0.0338770389</v>
      </c>
      <c r="AJ77" s="28">
        <f t="shared" si="98"/>
        <v>0.07151819322</v>
      </c>
      <c r="AK77" s="28">
        <f t="shared" si="98"/>
        <v>0.07277289837</v>
      </c>
      <c r="AL77" s="28">
        <f t="shared" si="98"/>
        <v>1</v>
      </c>
    </row>
    <row r="78">
      <c r="A78" s="7"/>
      <c r="B78" s="11" t="s">
        <v>3628</v>
      </c>
      <c r="C78" s="11" t="s">
        <v>3629</v>
      </c>
      <c r="D78" s="7">
        <v>2020.0</v>
      </c>
      <c r="E78" s="39" t="s">
        <v>84</v>
      </c>
      <c r="F78" s="39" t="s">
        <v>39</v>
      </c>
      <c r="G78" s="40"/>
      <c r="H78" s="39" t="s">
        <v>40</v>
      </c>
      <c r="I78" s="39">
        <v>0.0</v>
      </c>
      <c r="J78" s="39" t="s">
        <v>3436</v>
      </c>
      <c r="K78" s="9"/>
      <c r="L78" s="9"/>
      <c r="M78" s="9"/>
      <c r="N78" s="9"/>
      <c r="O78" s="9"/>
      <c r="P78" s="9"/>
      <c r="Q78" s="39"/>
      <c r="R78" s="39"/>
      <c r="S78" s="39"/>
      <c r="T78" s="39"/>
      <c r="U78" s="39"/>
      <c r="V78" s="39"/>
      <c r="W78" s="39"/>
      <c r="AE78" s="39"/>
    </row>
    <row r="79">
      <c r="A79" s="7"/>
      <c r="B79" s="11" t="s">
        <v>3630</v>
      </c>
      <c r="C79" s="11" t="s">
        <v>3631</v>
      </c>
      <c r="D79" s="7">
        <v>2020.0</v>
      </c>
      <c r="E79" s="39" t="s">
        <v>424</v>
      </c>
      <c r="F79" s="39" t="s">
        <v>39</v>
      </c>
      <c r="G79" s="39">
        <v>27.0</v>
      </c>
      <c r="H79" s="39" t="s">
        <v>40</v>
      </c>
      <c r="I79" s="39">
        <v>0.0</v>
      </c>
      <c r="J79" s="39" t="s">
        <v>3436</v>
      </c>
      <c r="K79" s="9"/>
      <c r="L79" s="9"/>
      <c r="M79" s="9"/>
      <c r="N79" s="9"/>
      <c r="O79" s="9"/>
      <c r="P79" s="9"/>
      <c r="Q79" s="39"/>
      <c r="R79" s="39"/>
      <c r="S79" s="39"/>
      <c r="T79" s="39"/>
      <c r="U79" s="39"/>
      <c r="V79" s="39"/>
      <c r="W79" s="39"/>
      <c r="X79" s="48" t="s">
        <v>5</v>
      </c>
      <c r="Y79" s="48" t="s">
        <v>3487</v>
      </c>
      <c r="Z79" s="48" t="s">
        <v>3488</v>
      </c>
      <c r="AA79" s="48" t="s">
        <v>3489</v>
      </c>
      <c r="AB79" s="48" t="s">
        <v>3490</v>
      </c>
      <c r="AC79" s="48" t="s">
        <v>3491</v>
      </c>
      <c r="AD79" s="48" t="s">
        <v>3492</v>
      </c>
      <c r="AF79" s="48" t="s">
        <v>5</v>
      </c>
      <c r="AG79" s="48" t="s">
        <v>3487</v>
      </c>
      <c r="AH79" s="48" t="s">
        <v>3488</v>
      </c>
      <c r="AI79" s="48" t="s">
        <v>3489</v>
      </c>
      <c r="AJ79" s="48" t="s">
        <v>3490</v>
      </c>
      <c r="AK79" s="48" t="s">
        <v>3491</v>
      </c>
      <c r="AL79" s="48" t="s">
        <v>3492</v>
      </c>
      <c r="AM79" s="48"/>
    </row>
    <row r="80">
      <c r="A80" s="7"/>
      <c r="B80" s="11" t="s">
        <v>3632</v>
      </c>
      <c r="C80" s="11" t="s">
        <v>3633</v>
      </c>
      <c r="D80" s="7">
        <v>2020.0</v>
      </c>
      <c r="E80" s="40"/>
      <c r="F80" s="39" t="s">
        <v>39</v>
      </c>
      <c r="G80" s="40"/>
      <c r="H80" s="39" t="s">
        <v>40</v>
      </c>
      <c r="I80" s="39">
        <v>0.0</v>
      </c>
      <c r="J80" s="39" t="s">
        <v>3436</v>
      </c>
      <c r="K80" s="9"/>
      <c r="L80" s="9"/>
      <c r="M80" s="9"/>
      <c r="N80" s="9"/>
      <c r="O80" s="9"/>
      <c r="P80" s="9"/>
      <c r="Q80" s="39"/>
      <c r="R80" s="39"/>
      <c r="S80" s="39"/>
      <c r="T80" s="39"/>
      <c r="U80" s="39"/>
      <c r="V80" s="39"/>
      <c r="W80" s="39"/>
      <c r="X80" s="57">
        <v>2021.0</v>
      </c>
      <c r="Y80" s="28">
        <f t="shared" ref="Y80:AD80" si="99">Y59*100</f>
        <v>62.35884567</v>
      </c>
      <c r="Z80" s="28">
        <f t="shared" si="99"/>
        <v>19.82434128</v>
      </c>
      <c r="AA80" s="28">
        <f t="shared" si="99"/>
        <v>3.38770389</v>
      </c>
      <c r="AB80" s="28">
        <f t="shared" si="99"/>
        <v>7.151819322</v>
      </c>
      <c r="AC80" s="28">
        <f t="shared" si="99"/>
        <v>7.277289837</v>
      </c>
      <c r="AD80" s="28">
        <f t="shared" si="99"/>
        <v>100</v>
      </c>
      <c r="AF80" s="60">
        <v>2003.0</v>
      </c>
      <c r="AG80" s="39">
        <f t="shared" ref="AG80:AL80" si="100">AG59*100</f>
        <v>66.66666667</v>
      </c>
      <c r="AH80" s="39">
        <f t="shared" si="100"/>
        <v>27.77777778</v>
      </c>
      <c r="AI80" s="39">
        <f t="shared" si="100"/>
        <v>5.555555556</v>
      </c>
      <c r="AJ80" s="39">
        <f t="shared" si="100"/>
        <v>0</v>
      </c>
      <c r="AK80" s="39">
        <f t="shared" si="100"/>
        <v>0</v>
      </c>
      <c r="AL80" s="39">
        <f t="shared" si="100"/>
        <v>100</v>
      </c>
      <c r="AM80" s="39"/>
    </row>
    <row r="81">
      <c r="A81" s="7"/>
      <c r="B81" s="11" t="s">
        <v>3634</v>
      </c>
      <c r="C81" s="11" t="s">
        <v>3635</v>
      </c>
      <c r="D81" s="7">
        <v>2020.0</v>
      </c>
      <c r="E81" s="9" t="s">
        <v>31</v>
      </c>
      <c r="F81" s="9" t="s">
        <v>31</v>
      </c>
      <c r="G81" s="9" t="s">
        <v>31</v>
      </c>
      <c r="H81" s="9" t="s">
        <v>31</v>
      </c>
      <c r="I81" s="9" t="s">
        <v>31</v>
      </c>
      <c r="J81" s="9" t="s">
        <v>31</v>
      </c>
      <c r="K81" s="9"/>
      <c r="L81" s="9"/>
      <c r="M81" s="9"/>
      <c r="N81" s="9"/>
      <c r="O81" s="9"/>
      <c r="P81" s="9"/>
      <c r="Q81" s="39"/>
      <c r="R81" s="39"/>
      <c r="S81" s="39"/>
      <c r="T81" s="39"/>
      <c r="U81" s="39"/>
      <c r="V81" s="39"/>
      <c r="W81" s="39"/>
      <c r="X81" s="57">
        <v>2020.0</v>
      </c>
      <c r="Y81" s="28">
        <f t="shared" ref="Y81:AD81" si="101">Y60*100</f>
        <v>62.22222222</v>
      </c>
      <c r="Z81" s="28">
        <f t="shared" si="101"/>
        <v>19.73856209</v>
      </c>
      <c r="AA81" s="28">
        <f t="shared" si="101"/>
        <v>3.529411765</v>
      </c>
      <c r="AB81" s="28">
        <f t="shared" si="101"/>
        <v>6.928104575</v>
      </c>
      <c r="AC81" s="28">
        <f t="shared" si="101"/>
        <v>7.581699346</v>
      </c>
      <c r="AD81" s="28">
        <f t="shared" si="101"/>
        <v>100</v>
      </c>
      <c r="AF81" s="61">
        <v>2004.0</v>
      </c>
      <c r="AG81" s="39">
        <f t="shared" ref="AG81:AL81" si="102">AG60*100</f>
        <v>67.44186047</v>
      </c>
      <c r="AH81" s="39">
        <f t="shared" si="102"/>
        <v>20.93023256</v>
      </c>
      <c r="AI81" s="39">
        <f t="shared" si="102"/>
        <v>6.976744186</v>
      </c>
      <c r="AJ81" s="39">
        <f t="shared" si="102"/>
        <v>2.325581395</v>
      </c>
      <c r="AK81" s="39">
        <f t="shared" si="102"/>
        <v>2.325581395</v>
      </c>
      <c r="AL81" s="39">
        <f t="shared" si="102"/>
        <v>100</v>
      </c>
      <c r="AM81" s="39"/>
    </row>
    <row r="82">
      <c r="A82" s="7"/>
      <c r="B82" s="11" t="s">
        <v>3636</v>
      </c>
      <c r="C82" s="11" t="s">
        <v>3637</v>
      </c>
      <c r="D82" s="7">
        <v>2020.0</v>
      </c>
      <c r="E82" s="39" t="s">
        <v>3638</v>
      </c>
      <c r="F82" s="39" t="s">
        <v>39</v>
      </c>
      <c r="G82" s="39">
        <v>50.0</v>
      </c>
      <c r="H82" s="39" t="s">
        <v>40</v>
      </c>
      <c r="I82" s="39">
        <v>0.0</v>
      </c>
      <c r="J82" s="39" t="s">
        <v>3436</v>
      </c>
      <c r="K82" s="9"/>
      <c r="L82" s="9"/>
      <c r="M82" s="9"/>
      <c r="N82" s="9"/>
      <c r="O82" s="9"/>
      <c r="P82" s="9"/>
      <c r="Q82" s="39"/>
      <c r="R82" s="39"/>
      <c r="S82" s="39"/>
      <c r="T82" s="39"/>
      <c r="U82" s="39"/>
      <c r="V82" s="39"/>
      <c r="W82" s="39"/>
      <c r="X82" s="61">
        <v>2019.0</v>
      </c>
      <c r="Y82" s="28">
        <f t="shared" ref="Y82:AD82" si="103">Y61*100</f>
        <v>62.22222222</v>
      </c>
      <c r="Z82" s="28">
        <f t="shared" si="103"/>
        <v>20</v>
      </c>
      <c r="AA82" s="28">
        <f t="shared" si="103"/>
        <v>3.194444444</v>
      </c>
      <c r="AB82" s="28">
        <f t="shared" si="103"/>
        <v>6.805555556</v>
      </c>
      <c r="AC82" s="28">
        <f t="shared" si="103"/>
        <v>7.777777778</v>
      </c>
      <c r="AD82" s="28">
        <f t="shared" si="103"/>
        <v>100</v>
      </c>
      <c r="AF82" s="61">
        <v>2005.0</v>
      </c>
      <c r="AG82" s="39">
        <f t="shared" ref="AG82:AL82" si="104">AG61*100</f>
        <v>71.01449275</v>
      </c>
      <c r="AH82" s="39">
        <f t="shared" si="104"/>
        <v>21.73913043</v>
      </c>
      <c r="AI82" s="39">
        <f t="shared" si="104"/>
        <v>4.347826087</v>
      </c>
      <c r="AJ82" s="39">
        <f t="shared" si="104"/>
        <v>1.449275362</v>
      </c>
      <c r="AK82" s="39">
        <f t="shared" si="104"/>
        <v>1.449275362</v>
      </c>
      <c r="AL82" s="39">
        <f t="shared" si="104"/>
        <v>100</v>
      </c>
      <c r="AM82" s="39"/>
    </row>
    <row r="83">
      <c r="A83" s="7"/>
      <c r="B83" s="11" t="s">
        <v>3639</v>
      </c>
      <c r="C83" s="11" t="s">
        <v>3640</v>
      </c>
      <c r="D83" s="7">
        <v>2020.0</v>
      </c>
      <c r="E83" s="39" t="s">
        <v>84</v>
      </c>
      <c r="F83" s="39" t="s">
        <v>39</v>
      </c>
      <c r="G83" s="40"/>
      <c r="H83" s="39" t="s">
        <v>40</v>
      </c>
      <c r="I83" s="39">
        <v>0.0</v>
      </c>
      <c r="J83" s="39" t="s">
        <v>3436</v>
      </c>
      <c r="K83" s="9"/>
      <c r="L83" s="9"/>
      <c r="M83" s="9"/>
      <c r="N83" s="9"/>
      <c r="O83" s="9"/>
      <c r="P83" s="9"/>
      <c r="Q83" s="39"/>
      <c r="R83" s="39"/>
      <c r="S83" s="39"/>
      <c r="T83" s="39"/>
      <c r="U83" s="39"/>
      <c r="V83" s="39"/>
      <c r="W83" s="39"/>
      <c r="X83" s="61">
        <v>2018.0</v>
      </c>
      <c r="Y83" s="28">
        <f t="shared" ref="Y83:AD83" si="105">Y62*100</f>
        <v>62.69727403</v>
      </c>
      <c r="Z83" s="28">
        <f t="shared" si="105"/>
        <v>19.22525108</v>
      </c>
      <c r="AA83" s="28">
        <f t="shared" si="105"/>
        <v>3.299856528</v>
      </c>
      <c r="AB83" s="28">
        <f t="shared" si="105"/>
        <v>6.743185079</v>
      </c>
      <c r="AC83" s="28">
        <f t="shared" si="105"/>
        <v>8.034433286</v>
      </c>
      <c r="AD83" s="28">
        <f t="shared" si="105"/>
        <v>100</v>
      </c>
      <c r="AF83" s="61">
        <v>2006.0</v>
      </c>
      <c r="AG83" s="39">
        <f t="shared" ref="AG83:AL83" si="106">AG62*100</f>
        <v>68</v>
      </c>
      <c r="AH83" s="39">
        <f t="shared" si="106"/>
        <v>24</v>
      </c>
      <c r="AI83" s="39">
        <f t="shared" si="106"/>
        <v>4</v>
      </c>
      <c r="AJ83" s="39">
        <f t="shared" si="106"/>
        <v>3</v>
      </c>
      <c r="AK83" s="39">
        <f t="shared" si="106"/>
        <v>1</v>
      </c>
      <c r="AL83" s="39">
        <f t="shared" si="106"/>
        <v>100</v>
      </c>
      <c r="AM83" s="39"/>
    </row>
    <row r="84">
      <c r="A84" s="7"/>
      <c r="B84" s="11" t="s">
        <v>3641</v>
      </c>
      <c r="C84" s="11" t="s">
        <v>3642</v>
      </c>
      <c r="D84" s="7">
        <v>2020.0</v>
      </c>
      <c r="E84" s="39" t="s">
        <v>84</v>
      </c>
      <c r="F84" s="39" t="s">
        <v>39</v>
      </c>
      <c r="G84" s="40"/>
      <c r="H84" s="39" t="s">
        <v>40</v>
      </c>
      <c r="I84" s="39">
        <v>0.0</v>
      </c>
      <c r="J84" s="39" t="s">
        <v>3436</v>
      </c>
      <c r="K84" s="9"/>
      <c r="L84" s="9"/>
      <c r="M84" s="9"/>
      <c r="N84" s="9"/>
      <c r="O84" s="9"/>
      <c r="P84" s="9"/>
      <c r="Q84" s="39"/>
      <c r="R84" s="39"/>
      <c r="S84" s="39"/>
      <c r="T84" s="39"/>
      <c r="U84" s="39"/>
      <c r="V84" s="39"/>
      <c r="W84" s="39"/>
      <c r="X84" s="61">
        <v>2017.0</v>
      </c>
      <c r="Y84" s="28">
        <f t="shared" ref="Y84:AD84" si="107">Y63*100</f>
        <v>62.29260935</v>
      </c>
      <c r="Z84" s="28">
        <f t="shared" si="107"/>
        <v>19.45701357</v>
      </c>
      <c r="AA84" s="28">
        <f t="shared" si="107"/>
        <v>3.016591252</v>
      </c>
      <c r="AB84" s="28">
        <f t="shared" si="107"/>
        <v>6.938159879</v>
      </c>
      <c r="AC84" s="28">
        <f t="shared" si="107"/>
        <v>8.295625943</v>
      </c>
      <c r="AD84" s="28">
        <f t="shared" si="107"/>
        <v>100</v>
      </c>
      <c r="AE84" s="39"/>
      <c r="AF84" s="60">
        <v>2007.0</v>
      </c>
      <c r="AG84" s="39">
        <f t="shared" ref="AG84:AL84" si="108">AG63*100</f>
        <v>64.28571429</v>
      </c>
      <c r="AH84" s="39">
        <f t="shared" si="108"/>
        <v>22.14285714</v>
      </c>
      <c r="AI84" s="39">
        <f t="shared" si="108"/>
        <v>5</v>
      </c>
      <c r="AJ84" s="39">
        <f t="shared" si="108"/>
        <v>5.714285714</v>
      </c>
      <c r="AK84" s="39">
        <f t="shared" si="108"/>
        <v>2.857142857</v>
      </c>
      <c r="AL84" s="39">
        <f t="shared" si="108"/>
        <v>100</v>
      </c>
      <c r="AM84" s="39"/>
    </row>
    <row r="85">
      <c r="A85" s="7"/>
      <c r="B85" s="11" t="s">
        <v>3643</v>
      </c>
      <c r="C85" s="11" t="s">
        <v>3644</v>
      </c>
      <c r="D85" s="7">
        <v>2020.0</v>
      </c>
      <c r="E85" s="39" t="s">
        <v>424</v>
      </c>
      <c r="F85" s="39" t="s">
        <v>39</v>
      </c>
      <c r="G85" s="40"/>
      <c r="H85" s="39" t="s">
        <v>40</v>
      </c>
      <c r="I85" s="39">
        <v>0.0</v>
      </c>
      <c r="J85" s="39" t="s">
        <v>3436</v>
      </c>
      <c r="K85" s="9"/>
      <c r="L85" s="9"/>
      <c r="M85" s="9"/>
      <c r="N85" s="9"/>
      <c r="O85" s="9"/>
      <c r="P85" s="9"/>
      <c r="Q85" s="39"/>
      <c r="R85" s="39"/>
      <c r="S85" s="39"/>
      <c r="T85" s="39"/>
      <c r="U85" s="39"/>
      <c r="V85" s="39"/>
      <c r="W85" s="39"/>
      <c r="X85" s="61">
        <v>2016.0</v>
      </c>
      <c r="Y85" s="28">
        <f t="shared" ref="Y85:AD85" si="109">Y64*100</f>
        <v>62.39600666</v>
      </c>
      <c r="Z85" s="28">
        <f t="shared" si="109"/>
        <v>19.80033278</v>
      </c>
      <c r="AA85" s="28">
        <f t="shared" si="109"/>
        <v>2.662229617</v>
      </c>
      <c r="AB85" s="28">
        <f t="shared" si="109"/>
        <v>6.655574043</v>
      </c>
      <c r="AC85" s="28">
        <f t="shared" si="109"/>
        <v>8.485856905</v>
      </c>
      <c r="AD85" s="28">
        <f t="shared" si="109"/>
        <v>100</v>
      </c>
      <c r="AF85" s="61">
        <v>2008.0</v>
      </c>
      <c r="AG85" s="39">
        <f t="shared" ref="AG85:AL85" si="110">AG64*100</f>
        <v>65.53672316</v>
      </c>
      <c r="AH85" s="39">
        <f t="shared" si="110"/>
        <v>20.9039548</v>
      </c>
      <c r="AI85" s="39">
        <f t="shared" si="110"/>
        <v>3.95480226</v>
      </c>
      <c r="AJ85" s="39">
        <f t="shared" si="110"/>
        <v>5.084745763</v>
      </c>
      <c r="AK85" s="39">
        <f t="shared" si="110"/>
        <v>4.519774011</v>
      </c>
      <c r="AL85" s="39">
        <f t="shared" si="110"/>
        <v>100</v>
      </c>
      <c r="AM85" s="39"/>
    </row>
    <row r="86">
      <c r="A86" s="7"/>
      <c r="B86" s="11" t="s">
        <v>3645</v>
      </c>
      <c r="C86" s="11" t="s">
        <v>3646</v>
      </c>
      <c r="D86" s="7">
        <v>2020.0</v>
      </c>
      <c r="E86" s="39" t="s">
        <v>47</v>
      </c>
      <c r="F86" s="39" t="s">
        <v>40</v>
      </c>
      <c r="G86" s="39">
        <v>0.0</v>
      </c>
      <c r="H86" s="39" t="s">
        <v>39</v>
      </c>
      <c r="I86" s="40"/>
      <c r="J86" s="39" t="s">
        <v>3436</v>
      </c>
      <c r="K86" s="9"/>
      <c r="L86" s="9"/>
      <c r="M86" s="9"/>
      <c r="N86" s="9"/>
      <c r="O86" s="9"/>
      <c r="P86" s="9"/>
      <c r="Q86" s="39"/>
      <c r="R86" s="39"/>
      <c r="S86" s="39"/>
      <c r="T86" s="39"/>
      <c r="U86" s="39"/>
      <c r="V86" s="39"/>
      <c r="W86" s="39"/>
      <c r="X86" s="61">
        <v>2015.0</v>
      </c>
      <c r="Y86" s="28">
        <f t="shared" ref="Y86:AD86" si="111">Y65*100</f>
        <v>62.86764706</v>
      </c>
      <c r="Z86" s="28">
        <f t="shared" si="111"/>
        <v>19.85294118</v>
      </c>
      <c r="AA86" s="28">
        <f t="shared" si="111"/>
        <v>2.573529412</v>
      </c>
      <c r="AB86" s="28">
        <f t="shared" si="111"/>
        <v>6.801470588</v>
      </c>
      <c r="AC86" s="28">
        <f t="shared" si="111"/>
        <v>7.904411765</v>
      </c>
      <c r="AD86" s="28">
        <f t="shared" si="111"/>
        <v>100</v>
      </c>
      <c r="AF86" s="61">
        <v>2009.0</v>
      </c>
      <c r="AG86" s="39">
        <f t="shared" ref="AG86:AL86" si="112">AG65*100</f>
        <v>63.03317536</v>
      </c>
      <c r="AH86" s="39">
        <f t="shared" si="112"/>
        <v>20.85308057</v>
      </c>
      <c r="AI86" s="39">
        <f t="shared" si="112"/>
        <v>4.265402844</v>
      </c>
      <c r="AJ86" s="39">
        <f t="shared" si="112"/>
        <v>5.687203791</v>
      </c>
      <c r="AK86" s="39">
        <f t="shared" si="112"/>
        <v>6.161137441</v>
      </c>
      <c r="AL86" s="39">
        <f t="shared" si="112"/>
        <v>100</v>
      </c>
      <c r="AM86" s="39"/>
    </row>
    <row r="87">
      <c r="A87" s="7"/>
      <c r="B87" s="11" t="s">
        <v>3647</v>
      </c>
      <c r="C87" s="11" t="s">
        <v>3648</v>
      </c>
      <c r="D87" s="7">
        <v>2020.0</v>
      </c>
      <c r="E87" s="39" t="s">
        <v>84</v>
      </c>
      <c r="F87" s="39" t="s">
        <v>39</v>
      </c>
      <c r="G87" s="40"/>
      <c r="H87" s="39" t="s">
        <v>40</v>
      </c>
      <c r="I87" s="39">
        <v>0.0</v>
      </c>
      <c r="J87" s="39" t="s">
        <v>3436</v>
      </c>
      <c r="K87" s="9"/>
      <c r="L87" s="9"/>
      <c r="M87" s="9"/>
      <c r="N87" s="9"/>
      <c r="O87" s="9"/>
      <c r="P87" s="9"/>
      <c r="Q87" s="39"/>
      <c r="R87" s="39"/>
      <c r="S87" s="39"/>
      <c r="T87" s="39"/>
      <c r="U87" s="39"/>
      <c r="V87" s="39"/>
      <c r="W87" s="39"/>
      <c r="X87" s="61">
        <v>2014.0</v>
      </c>
      <c r="Y87" s="28">
        <f t="shared" ref="Y87:AD87" si="113">Y66*100</f>
        <v>63.6743215</v>
      </c>
      <c r="Z87" s="28">
        <f t="shared" si="113"/>
        <v>19.20668058</v>
      </c>
      <c r="AA87" s="28">
        <f t="shared" si="113"/>
        <v>2.713987474</v>
      </c>
      <c r="AB87" s="28">
        <f t="shared" si="113"/>
        <v>6.263048017</v>
      </c>
      <c r="AC87" s="28">
        <f t="shared" si="113"/>
        <v>8.141962422</v>
      </c>
      <c r="AD87" s="28">
        <f t="shared" si="113"/>
        <v>100</v>
      </c>
      <c r="AF87" s="60">
        <v>2010.0</v>
      </c>
      <c r="AG87" s="39">
        <f t="shared" ref="AG87:AL87" si="114">AG66*100</f>
        <v>64</v>
      </c>
      <c r="AH87" s="39">
        <f t="shared" si="114"/>
        <v>19.6</v>
      </c>
      <c r="AI87" s="39">
        <f t="shared" si="114"/>
        <v>3.6</v>
      </c>
      <c r="AJ87" s="39">
        <f t="shared" si="114"/>
        <v>5.2</v>
      </c>
      <c r="AK87" s="39">
        <f t="shared" si="114"/>
        <v>7.6</v>
      </c>
      <c r="AL87" s="39">
        <f t="shared" si="114"/>
        <v>100</v>
      </c>
      <c r="AM87" s="39"/>
    </row>
    <row r="88">
      <c r="A88" s="7"/>
      <c r="B88" s="11" t="s">
        <v>3649</v>
      </c>
      <c r="C88" s="11" t="s">
        <v>3650</v>
      </c>
      <c r="D88" s="7">
        <v>2020.0</v>
      </c>
      <c r="E88" s="39" t="s">
        <v>3651</v>
      </c>
      <c r="F88" s="39" t="s">
        <v>39</v>
      </c>
      <c r="G88" s="40"/>
      <c r="H88" s="39" t="s">
        <v>39</v>
      </c>
      <c r="I88" s="40"/>
      <c r="J88" s="39" t="s">
        <v>40</v>
      </c>
      <c r="K88" s="9"/>
      <c r="L88" s="9"/>
      <c r="M88" s="9"/>
      <c r="N88" s="9"/>
      <c r="O88" s="9"/>
      <c r="P88" s="9"/>
      <c r="Q88" s="39"/>
      <c r="R88" s="39"/>
      <c r="S88" s="39"/>
      <c r="T88" s="39"/>
      <c r="U88" s="39"/>
      <c r="V88" s="39"/>
      <c r="W88" s="39"/>
      <c r="X88" s="60">
        <v>2013.0</v>
      </c>
      <c r="Y88" s="28">
        <f t="shared" ref="Y88:AD88" si="115">Y67*100</f>
        <v>62.93706294</v>
      </c>
      <c r="Z88" s="28">
        <f t="shared" si="115"/>
        <v>19.34731935</v>
      </c>
      <c r="AA88" s="28">
        <f t="shared" si="115"/>
        <v>2.797202797</v>
      </c>
      <c r="AB88" s="28">
        <f t="shared" si="115"/>
        <v>6.060606061</v>
      </c>
      <c r="AC88" s="28">
        <f t="shared" si="115"/>
        <v>8.857808858</v>
      </c>
      <c r="AD88" s="28">
        <f t="shared" si="115"/>
        <v>100</v>
      </c>
      <c r="AE88" s="39"/>
      <c r="AF88" s="60">
        <v>2011.0</v>
      </c>
      <c r="AG88" s="39">
        <f t="shared" ref="AG88:AL88" si="116">AG67*100</f>
        <v>63.75404531</v>
      </c>
      <c r="AH88" s="39">
        <f t="shared" si="116"/>
        <v>19.74110032</v>
      </c>
      <c r="AI88" s="39">
        <f t="shared" si="116"/>
        <v>3.236245955</v>
      </c>
      <c r="AJ88" s="39">
        <f t="shared" si="116"/>
        <v>5.825242718</v>
      </c>
      <c r="AK88" s="39">
        <f t="shared" si="116"/>
        <v>7.443365696</v>
      </c>
      <c r="AL88" s="39">
        <f t="shared" si="116"/>
        <v>100</v>
      </c>
      <c r="AM88" s="39"/>
    </row>
    <row r="89">
      <c r="A89" s="7"/>
      <c r="B89" s="11" t="s">
        <v>3652</v>
      </c>
      <c r="C89" s="11" t="s">
        <v>3653</v>
      </c>
      <c r="D89" s="7">
        <v>2019.0</v>
      </c>
      <c r="E89" s="9" t="s">
        <v>31</v>
      </c>
      <c r="F89" s="9" t="s">
        <v>31</v>
      </c>
      <c r="G89" s="9" t="s">
        <v>31</v>
      </c>
      <c r="H89" s="9" t="s">
        <v>31</v>
      </c>
      <c r="I89" s="9" t="s">
        <v>31</v>
      </c>
      <c r="J89" s="9" t="s">
        <v>31</v>
      </c>
      <c r="K89" s="9"/>
      <c r="L89" s="9"/>
      <c r="M89" s="9"/>
      <c r="N89" s="9"/>
      <c r="O89" s="9"/>
      <c r="P89" s="9"/>
      <c r="Q89" s="39"/>
      <c r="R89" s="39"/>
      <c r="S89" s="39"/>
      <c r="T89" s="39"/>
      <c r="U89" s="39"/>
      <c r="V89" s="39"/>
      <c r="W89" s="39"/>
      <c r="X89" s="61">
        <v>2012.0</v>
      </c>
      <c r="Y89" s="28">
        <f t="shared" ref="Y89:AD89" si="117">Y68*100</f>
        <v>62.98342541</v>
      </c>
      <c r="Z89" s="28">
        <f t="shared" si="117"/>
        <v>19.88950276</v>
      </c>
      <c r="AA89" s="28">
        <f t="shared" si="117"/>
        <v>2.762430939</v>
      </c>
      <c r="AB89" s="28">
        <f t="shared" si="117"/>
        <v>5.524861878</v>
      </c>
      <c r="AC89" s="28">
        <f t="shared" si="117"/>
        <v>8.839779006</v>
      </c>
      <c r="AD89" s="28">
        <f t="shared" si="117"/>
        <v>100</v>
      </c>
      <c r="AF89" s="61">
        <v>2012.0</v>
      </c>
      <c r="AG89" s="39">
        <f t="shared" ref="AG89:AL89" si="118">AG68*100</f>
        <v>62.98342541</v>
      </c>
      <c r="AH89" s="39">
        <f t="shared" si="118"/>
        <v>19.88950276</v>
      </c>
      <c r="AI89" s="39">
        <f t="shared" si="118"/>
        <v>2.762430939</v>
      </c>
      <c r="AJ89" s="39">
        <f t="shared" si="118"/>
        <v>5.524861878</v>
      </c>
      <c r="AK89" s="39">
        <f t="shared" si="118"/>
        <v>8.839779006</v>
      </c>
      <c r="AL89" s="39">
        <f t="shared" si="118"/>
        <v>100</v>
      </c>
      <c r="AM89" s="39"/>
    </row>
    <row r="90">
      <c r="A90" s="7"/>
      <c r="B90" s="11" t="s">
        <v>3654</v>
      </c>
      <c r="C90" s="11" t="s">
        <v>3655</v>
      </c>
      <c r="D90" s="7">
        <v>2020.0</v>
      </c>
      <c r="E90" s="39" t="s">
        <v>47</v>
      </c>
      <c r="F90" s="39" t="s">
        <v>40</v>
      </c>
      <c r="G90" s="39">
        <v>0.0</v>
      </c>
      <c r="H90" s="39" t="s">
        <v>39</v>
      </c>
      <c r="I90" s="40"/>
      <c r="J90" s="39" t="s">
        <v>3436</v>
      </c>
      <c r="K90" s="9"/>
      <c r="L90" s="9"/>
      <c r="M90" s="9"/>
      <c r="N90" s="9"/>
      <c r="O90" s="9"/>
      <c r="P90" s="9"/>
      <c r="Q90" s="39" t="s">
        <v>3656</v>
      </c>
      <c r="R90" s="39"/>
      <c r="S90" s="39"/>
      <c r="T90" s="39"/>
      <c r="U90" s="39"/>
      <c r="V90" s="39"/>
      <c r="W90" s="39"/>
      <c r="X90" s="60">
        <v>2011.0</v>
      </c>
      <c r="Y90" s="28">
        <f t="shared" ref="Y90:AD90" si="119">Y69*100</f>
        <v>63.75404531</v>
      </c>
      <c r="Z90" s="28">
        <f t="shared" si="119"/>
        <v>19.74110032</v>
      </c>
      <c r="AA90" s="28">
        <f t="shared" si="119"/>
        <v>3.236245955</v>
      </c>
      <c r="AB90" s="28">
        <f t="shared" si="119"/>
        <v>5.825242718</v>
      </c>
      <c r="AC90" s="28">
        <f t="shared" si="119"/>
        <v>7.443365696</v>
      </c>
      <c r="AD90" s="28">
        <f t="shared" si="119"/>
        <v>100</v>
      </c>
      <c r="AE90" s="39"/>
      <c r="AF90" s="60">
        <v>2013.0</v>
      </c>
      <c r="AG90" s="39">
        <f t="shared" ref="AG90:AL90" si="120">AG69*100</f>
        <v>62.93706294</v>
      </c>
      <c r="AH90" s="39">
        <f t="shared" si="120"/>
        <v>19.34731935</v>
      </c>
      <c r="AI90" s="39">
        <f t="shared" si="120"/>
        <v>2.797202797</v>
      </c>
      <c r="AJ90" s="39">
        <f t="shared" si="120"/>
        <v>6.060606061</v>
      </c>
      <c r="AK90" s="39">
        <f t="shared" si="120"/>
        <v>8.857808858</v>
      </c>
      <c r="AL90" s="39">
        <f t="shared" si="120"/>
        <v>100</v>
      </c>
      <c r="AM90" s="39"/>
    </row>
    <row r="91">
      <c r="A91" s="7"/>
      <c r="B91" s="11" t="s">
        <v>3657</v>
      </c>
      <c r="C91" s="11" t="s">
        <v>3658</v>
      </c>
      <c r="D91" s="7">
        <v>2019.0</v>
      </c>
      <c r="E91" s="9" t="s">
        <v>31</v>
      </c>
      <c r="F91" s="9" t="s">
        <v>31</v>
      </c>
      <c r="G91" s="9" t="s">
        <v>31</v>
      </c>
      <c r="H91" s="9" t="s">
        <v>31</v>
      </c>
      <c r="I91" s="9" t="s">
        <v>31</v>
      </c>
      <c r="J91" s="9" t="s">
        <v>31</v>
      </c>
      <c r="K91" s="9"/>
      <c r="L91" s="9"/>
      <c r="M91" s="9"/>
      <c r="N91" s="9"/>
      <c r="O91" s="9"/>
      <c r="P91" s="9"/>
      <c r="Q91" s="39"/>
      <c r="R91" s="39"/>
      <c r="S91" s="39"/>
      <c r="T91" s="39"/>
      <c r="U91" s="39"/>
      <c r="V91" s="39"/>
      <c r="W91" s="39"/>
      <c r="X91" s="60">
        <v>2010.0</v>
      </c>
      <c r="Y91" s="28">
        <f t="shared" ref="Y91:AD91" si="121">Y70*100</f>
        <v>64</v>
      </c>
      <c r="Z91" s="28">
        <f t="shared" si="121"/>
        <v>19.6</v>
      </c>
      <c r="AA91" s="28">
        <f t="shared" si="121"/>
        <v>3.6</v>
      </c>
      <c r="AB91" s="28">
        <f t="shared" si="121"/>
        <v>5.2</v>
      </c>
      <c r="AC91" s="28">
        <f t="shared" si="121"/>
        <v>7.6</v>
      </c>
      <c r="AD91" s="28">
        <f t="shared" si="121"/>
        <v>100</v>
      </c>
      <c r="AF91" s="61">
        <v>2014.0</v>
      </c>
      <c r="AG91" s="39">
        <f t="shared" ref="AG91:AL91" si="122">AG70*100</f>
        <v>63.6743215</v>
      </c>
      <c r="AH91" s="39">
        <f t="shared" si="122"/>
        <v>19.20668058</v>
      </c>
      <c r="AI91" s="39">
        <f t="shared" si="122"/>
        <v>2.713987474</v>
      </c>
      <c r="AJ91" s="39">
        <f t="shared" si="122"/>
        <v>6.263048017</v>
      </c>
      <c r="AK91" s="39">
        <f t="shared" si="122"/>
        <v>8.141962422</v>
      </c>
      <c r="AL91" s="39">
        <f t="shared" si="122"/>
        <v>100</v>
      </c>
      <c r="AM91" s="39"/>
    </row>
    <row r="92">
      <c r="A92" s="7"/>
      <c r="B92" s="11" t="s">
        <v>3659</v>
      </c>
      <c r="C92" s="11" t="s">
        <v>3660</v>
      </c>
      <c r="D92" s="7">
        <v>2019.0</v>
      </c>
      <c r="E92" s="9" t="s">
        <v>31</v>
      </c>
      <c r="F92" s="9" t="s">
        <v>31</v>
      </c>
      <c r="G92" s="9" t="s">
        <v>31</v>
      </c>
      <c r="H92" s="9" t="s">
        <v>31</v>
      </c>
      <c r="I92" s="9" t="s">
        <v>31</v>
      </c>
      <c r="J92" s="9" t="s">
        <v>31</v>
      </c>
      <c r="K92" s="9"/>
      <c r="L92" s="9"/>
      <c r="M92" s="9"/>
      <c r="N92" s="9"/>
      <c r="O92" s="9"/>
      <c r="P92" s="9"/>
      <c r="Q92" s="39"/>
      <c r="R92" s="39"/>
      <c r="S92" s="39"/>
      <c r="T92" s="39"/>
      <c r="U92" s="39"/>
      <c r="V92" s="39"/>
      <c r="W92" s="39"/>
      <c r="X92" s="61">
        <v>2009.0</v>
      </c>
      <c r="Y92" s="28">
        <f t="shared" ref="Y92:AD92" si="123">Y71*100</f>
        <v>63.03317536</v>
      </c>
      <c r="Z92" s="28">
        <f t="shared" si="123"/>
        <v>20.85308057</v>
      </c>
      <c r="AA92" s="28">
        <f t="shared" si="123"/>
        <v>4.265402844</v>
      </c>
      <c r="AB92" s="28">
        <f t="shared" si="123"/>
        <v>5.687203791</v>
      </c>
      <c r="AC92" s="28">
        <f t="shared" si="123"/>
        <v>6.161137441</v>
      </c>
      <c r="AD92" s="28">
        <f t="shared" si="123"/>
        <v>100</v>
      </c>
      <c r="AF92" s="61">
        <v>2015.0</v>
      </c>
      <c r="AG92" s="39">
        <f t="shared" ref="AG92:AL92" si="124">AG71*100</f>
        <v>62.86764706</v>
      </c>
      <c r="AH92" s="39">
        <f t="shared" si="124"/>
        <v>19.85294118</v>
      </c>
      <c r="AI92" s="39">
        <f t="shared" si="124"/>
        <v>2.573529412</v>
      </c>
      <c r="AJ92" s="39">
        <f t="shared" si="124"/>
        <v>6.801470588</v>
      </c>
      <c r="AK92" s="39">
        <f t="shared" si="124"/>
        <v>7.904411765</v>
      </c>
      <c r="AL92" s="39">
        <f t="shared" si="124"/>
        <v>100</v>
      </c>
      <c r="AM92" s="39"/>
    </row>
    <row r="93">
      <c r="A93" s="7"/>
      <c r="B93" s="11" t="s">
        <v>3661</v>
      </c>
      <c r="C93" s="11" t="s">
        <v>3662</v>
      </c>
      <c r="D93" s="7">
        <v>2019.0</v>
      </c>
      <c r="E93" s="39" t="s">
        <v>47</v>
      </c>
      <c r="F93" s="39" t="s">
        <v>39</v>
      </c>
      <c r="G93" s="40"/>
      <c r="H93" s="39" t="s">
        <v>39</v>
      </c>
      <c r="I93" s="40"/>
      <c r="J93" s="39" t="s">
        <v>40</v>
      </c>
      <c r="K93" s="9"/>
      <c r="L93" s="9"/>
      <c r="M93" s="9"/>
      <c r="N93" s="9"/>
      <c r="O93" s="9"/>
      <c r="P93" s="9"/>
      <c r="Q93" s="39"/>
      <c r="R93" s="39"/>
      <c r="S93" s="39"/>
      <c r="T93" s="39"/>
      <c r="U93" s="39"/>
      <c r="V93" s="39"/>
      <c r="W93" s="39"/>
      <c r="X93" s="61">
        <v>2008.0</v>
      </c>
      <c r="Y93" s="28">
        <f t="shared" ref="Y93:AD93" si="125">Y72*100</f>
        <v>65.53672316</v>
      </c>
      <c r="Z93" s="28">
        <f t="shared" si="125"/>
        <v>20.9039548</v>
      </c>
      <c r="AA93" s="28">
        <f t="shared" si="125"/>
        <v>3.95480226</v>
      </c>
      <c r="AB93" s="28">
        <f t="shared" si="125"/>
        <v>5.084745763</v>
      </c>
      <c r="AC93" s="28">
        <f t="shared" si="125"/>
        <v>4.519774011</v>
      </c>
      <c r="AD93" s="28">
        <f t="shared" si="125"/>
        <v>100</v>
      </c>
      <c r="AF93" s="61">
        <v>2016.0</v>
      </c>
      <c r="AG93" s="39">
        <f t="shared" ref="AG93:AL93" si="126">AG72*100</f>
        <v>62.39600666</v>
      </c>
      <c r="AH93" s="39">
        <f t="shared" si="126"/>
        <v>19.80033278</v>
      </c>
      <c r="AI93" s="39">
        <f t="shared" si="126"/>
        <v>2.662229617</v>
      </c>
      <c r="AJ93" s="39">
        <f t="shared" si="126"/>
        <v>6.655574043</v>
      </c>
      <c r="AK93" s="39">
        <f t="shared" si="126"/>
        <v>8.485856905</v>
      </c>
      <c r="AL93" s="39">
        <f t="shared" si="126"/>
        <v>100</v>
      </c>
      <c r="AM93" s="39"/>
    </row>
    <row r="94">
      <c r="A94" s="7"/>
      <c r="B94" s="11" t="s">
        <v>3663</v>
      </c>
      <c r="C94" s="11" t="s">
        <v>3664</v>
      </c>
      <c r="D94" s="7">
        <v>2019.0</v>
      </c>
      <c r="E94" s="39" t="s">
        <v>3665</v>
      </c>
      <c r="F94" s="39" t="s">
        <v>40</v>
      </c>
      <c r="G94" s="39">
        <v>0.0</v>
      </c>
      <c r="H94" s="39" t="s">
        <v>39</v>
      </c>
      <c r="I94" s="40"/>
      <c r="J94" s="39" t="s">
        <v>3436</v>
      </c>
      <c r="K94" s="9"/>
      <c r="L94" s="9"/>
      <c r="M94" s="9"/>
      <c r="N94" s="9"/>
      <c r="O94" s="9"/>
      <c r="P94" s="9"/>
      <c r="Q94" s="39"/>
      <c r="R94" s="39"/>
      <c r="S94" s="39"/>
      <c r="T94" s="39"/>
      <c r="U94" s="39"/>
      <c r="V94" s="39"/>
      <c r="W94" s="39"/>
      <c r="X94" s="60">
        <v>2007.0</v>
      </c>
      <c r="Y94" s="28">
        <f t="shared" ref="Y94:AD94" si="127">Y73*100</f>
        <v>64.28571429</v>
      </c>
      <c r="Z94" s="28">
        <f t="shared" si="127"/>
        <v>22.14285714</v>
      </c>
      <c r="AA94" s="28">
        <f t="shared" si="127"/>
        <v>5</v>
      </c>
      <c r="AB94" s="28">
        <f t="shared" si="127"/>
        <v>5.714285714</v>
      </c>
      <c r="AC94" s="28">
        <f t="shared" si="127"/>
        <v>2.857142857</v>
      </c>
      <c r="AD94" s="28">
        <f t="shared" si="127"/>
        <v>100</v>
      </c>
      <c r="AF94" s="61">
        <v>2017.0</v>
      </c>
      <c r="AG94" s="39">
        <f t="shared" ref="AG94:AL94" si="128">AG73*100</f>
        <v>62.29260935</v>
      </c>
      <c r="AH94" s="39">
        <f t="shared" si="128"/>
        <v>19.45701357</v>
      </c>
      <c r="AI94" s="39">
        <f t="shared" si="128"/>
        <v>3.016591252</v>
      </c>
      <c r="AJ94" s="39">
        <f t="shared" si="128"/>
        <v>6.938159879</v>
      </c>
      <c r="AK94" s="39">
        <f t="shared" si="128"/>
        <v>8.295625943</v>
      </c>
      <c r="AL94" s="39">
        <f t="shared" si="128"/>
        <v>100</v>
      </c>
      <c r="AM94" s="39"/>
    </row>
    <row r="95">
      <c r="A95" s="7"/>
      <c r="B95" s="11" t="s">
        <v>3666</v>
      </c>
      <c r="C95" s="11" t="s">
        <v>3667</v>
      </c>
      <c r="D95" s="7">
        <v>2020.0</v>
      </c>
      <c r="E95" s="9" t="s">
        <v>31</v>
      </c>
      <c r="F95" s="9" t="s">
        <v>31</v>
      </c>
      <c r="G95" s="9" t="s">
        <v>31</v>
      </c>
      <c r="H95" s="9" t="s">
        <v>31</v>
      </c>
      <c r="I95" s="9" t="s">
        <v>31</v>
      </c>
      <c r="J95" s="9" t="s">
        <v>31</v>
      </c>
      <c r="K95" s="9"/>
      <c r="L95" s="9"/>
      <c r="M95" s="9"/>
      <c r="N95" s="9"/>
      <c r="O95" s="9"/>
      <c r="P95" s="9"/>
      <c r="Q95" s="39"/>
      <c r="R95" s="39"/>
      <c r="S95" s="39"/>
      <c r="T95" s="39"/>
      <c r="U95" s="39"/>
      <c r="V95" s="39"/>
      <c r="W95" s="39"/>
      <c r="X95" s="61">
        <v>2006.0</v>
      </c>
      <c r="Y95" s="28">
        <f t="shared" ref="Y95:AD95" si="129">Y74*100</f>
        <v>68</v>
      </c>
      <c r="Z95" s="28">
        <f t="shared" si="129"/>
        <v>24</v>
      </c>
      <c r="AA95" s="28">
        <f t="shared" si="129"/>
        <v>4</v>
      </c>
      <c r="AB95" s="28">
        <f t="shared" si="129"/>
        <v>3</v>
      </c>
      <c r="AC95" s="28">
        <f t="shared" si="129"/>
        <v>1</v>
      </c>
      <c r="AD95" s="28">
        <f t="shared" si="129"/>
        <v>100</v>
      </c>
      <c r="AF95" s="61">
        <v>2018.0</v>
      </c>
      <c r="AG95" s="39">
        <f t="shared" ref="AG95:AL95" si="130">AG74*100</f>
        <v>62.69727403</v>
      </c>
      <c r="AH95" s="39">
        <f t="shared" si="130"/>
        <v>19.22525108</v>
      </c>
      <c r="AI95" s="39">
        <f t="shared" si="130"/>
        <v>3.299856528</v>
      </c>
      <c r="AJ95" s="39">
        <f t="shared" si="130"/>
        <v>6.743185079</v>
      </c>
      <c r="AK95" s="39">
        <f t="shared" si="130"/>
        <v>8.034433286</v>
      </c>
      <c r="AL95" s="39">
        <f t="shared" si="130"/>
        <v>100</v>
      </c>
      <c r="AM95" s="39"/>
    </row>
    <row r="96">
      <c r="A96" s="7"/>
      <c r="B96" s="11" t="s">
        <v>3668</v>
      </c>
      <c r="C96" s="11" t="s">
        <v>3669</v>
      </c>
      <c r="D96" s="7">
        <v>2019.0</v>
      </c>
      <c r="E96" s="39" t="s">
        <v>47</v>
      </c>
      <c r="F96" s="39" t="s">
        <v>39</v>
      </c>
      <c r="G96" s="40"/>
      <c r="H96" s="39" t="s">
        <v>40</v>
      </c>
      <c r="I96" s="39">
        <v>0.0</v>
      </c>
      <c r="J96" s="39" t="s">
        <v>3436</v>
      </c>
      <c r="K96" s="9"/>
      <c r="L96" s="9"/>
      <c r="M96" s="9"/>
      <c r="N96" s="9"/>
      <c r="O96" s="9"/>
      <c r="P96" s="9"/>
      <c r="Q96" s="39"/>
      <c r="R96" s="39"/>
      <c r="S96" s="39"/>
      <c r="T96" s="39"/>
      <c r="U96" s="39"/>
      <c r="V96" s="39"/>
      <c r="W96" s="39"/>
      <c r="X96" s="61">
        <v>2005.0</v>
      </c>
      <c r="Y96" s="28">
        <f t="shared" ref="Y96:AD96" si="131">Y75*100</f>
        <v>71.01449275</v>
      </c>
      <c r="Z96" s="28">
        <f t="shared" si="131"/>
        <v>21.73913043</v>
      </c>
      <c r="AA96" s="28">
        <f t="shared" si="131"/>
        <v>4.347826087</v>
      </c>
      <c r="AB96" s="28">
        <f t="shared" si="131"/>
        <v>1.449275362</v>
      </c>
      <c r="AC96" s="28">
        <f t="shared" si="131"/>
        <v>1.449275362</v>
      </c>
      <c r="AD96" s="28">
        <f t="shared" si="131"/>
        <v>100</v>
      </c>
      <c r="AE96" s="39"/>
      <c r="AF96" s="61">
        <v>2019.0</v>
      </c>
      <c r="AG96" s="39">
        <f t="shared" ref="AG96:AL96" si="132">AG75*100</f>
        <v>62.22222222</v>
      </c>
      <c r="AH96" s="39">
        <f t="shared" si="132"/>
        <v>20</v>
      </c>
      <c r="AI96" s="39">
        <f t="shared" si="132"/>
        <v>3.194444444</v>
      </c>
      <c r="AJ96" s="39">
        <f t="shared" si="132"/>
        <v>6.805555556</v>
      </c>
      <c r="AK96" s="39">
        <f t="shared" si="132"/>
        <v>7.777777778</v>
      </c>
      <c r="AL96" s="39">
        <f t="shared" si="132"/>
        <v>100</v>
      </c>
      <c r="AM96" s="39"/>
    </row>
    <row r="97">
      <c r="A97" s="7"/>
      <c r="B97" s="11" t="s">
        <v>3670</v>
      </c>
      <c r="C97" s="11" t="s">
        <v>3671</v>
      </c>
      <c r="D97" s="7">
        <v>2019.0</v>
      </c>
      <c r="E97" s="39" t="s">
        <v>79</v>
      </c>
      <c r="F97" s="39" t="s">
        <v>40</v>
      </c>
      <c r="G97" s="39">
        <v>0.0</v>
      </c>
      <c r="H97" s="39" t="s">
        <v>39</v>
      </c>
      <c r="I97" s="39">
        <v>800.0</v>
      </c>
      <c r="J97" s="39" t="s">
        <v>3436</v>
      </c>
      <c r="K97" s="9"/>
      <c r="L97" s="9"/>
      <c r="M97" s="9"/>
      <c r="N97" s="9"/>
      <c r="O97" s="9"/>
      <c r="P97" s="9"/>
      <c r="Q97" s="39"/>
      <c r="R97" s="39"/>
      <c r="S97" s="39"/>
      <c r="T97" s="39"/>
      <c r="U97" s="39"/>
      <c r="V97" s="39"/>
      <c r="W97" s="39"/>
      <c r="X97" s="61">
        <v>2004.0</v>
      </c>
      <c r="Y97" s="28">
        <f t="shared" ref="Y97:AD97" si="133">Y76*100</f>
        <v>67.44186047</v>
      </c>
      <c r="Z97" s="28">
        <f t="shared" si="133"/>
        <v>20.93023256</v>
      </c>
      <c r="AA97" s="28">
        <f t="shared" si="133"/>
        <v>6.976744186</v>
      </c>
      <c r="AB97" s="28">
        <f t="shared" si="133"/>
        <v>2.325581395</v>
      </c>
      <c r="AC97" s="28">
        <f t="shared" si="133"/>
        <v>2.325581395</v>
      </c>
      <c r="AD97" s="28">
        <f t="shared" si="133"/>
        <v>100</v>
      </c>
      <c r="AF97" s="6">
        <v>2020.0</v>
      </c>
      <c r="AG97" s="39">
        <f t="shared" ref="AG97:AL97" si="134">AG76*100</f>
        <v>62.22222222</v>
      </c>
      <c r="AH97" s="39">
        <f t="shared" si="134"/>
        <v>19.73856209</v>
      </c>
      <c r="AI97" s="39">
        <f t="shared" si="134"/>
        <v>3.529411765</v>
      </c>
      <c r="AJ97" s="39">
        <f t="shared" si="134"/>
        <v>6.928104575</v>
      </c>
      <c r="AK97" s="39">
        <f t="shared" si="134"/>
        <v>7.581699346</v>
      </c>
      <c r="AL97" s="39">
        <f t="shared" si="134"/>
        <v>100</v>
      </c>
      <c r="AM97" s="39"/>
    </row>
    <row r="98">
      <c r="A98" s="7"/>
      <c r="B98" s="11" t="s">
        <v>3672</v>
      </c>
      <c r="C98" s="11" t="s">
        <v>3673</v>
      </c>
      <c r="D98" s="7">
        <v>2021.0</v>
      </c>
      <c r="E98" s="39" t="s">
        <v>47</v>
      </c>
      <c r="F98" s="39" t="s">
        <v>40</v>
      </c>
      <c r="G98" s="39">
        <v>0.0</v>
      </c>
      <c r="H98" s="39" t="s">
        <v>39</v>
      </c>
      <c r="I98" s="40"/>
      <c r="J98" s="39" t="s">
        <v>3436</v>
      </c>
      <c r="K98" s="9"/>
      <c r="L98" s="9"/>
      <c r="M98" s="9"/>
      <c r="N98" s="9"/>
      <c r="O98" s="9"/>
      <c r="P98" s="9"/>
      <c r="Q98" s="39"/>
      <c r="R98" s="39"/>
      <c r="S98" s="39"/>
      <c r="T98" s="39"/>
      <c r="U98" s="39"/>
      <c r="V98" s="39"/>
      <c r="W98" s="39"/>
      <c r="X98" s="60">
        <v>2003.0</v>
      </c>
      <c r="Y98" s="28">
        <f t="shared" ref="Y98:AD98" si="135">Y77*100</f>
        <v>66.66666667</v>
      </c>
      <c r="Z98" s="28">
        <f t="shared" si="135"/>
        <v>27.77777778</v>
      </c>
      <c r="AA98" s="28">
        <f t="shared" si="135"/>
        <v>5.555555556</v>
      </c>
      <c r="AB98" s="28">
        <f t="shared" si="135"/>
        <v>0</v>
      </c>
      <c r="AC98" s="28">
        <f t="shared" si="135"/>
        <v>0</v>
      </c>
      <c r="AD98" s="28">
        <f t="shared" si="135"/>
        <v>100</v>
      </c>
      <c r="AF98" s="6">
        <v>2021.0</v>
      </c>
      <c r="AG98" s="39">
        <f t="shared" ref="AG98:AL98" si="136">AG77*100</f>
        <v>62.35884567</v>
      </c>
      <c r="AH98" s="39">
        <f t="shared" si="136"/>
        <v>19.82434128</v>
      </c>
      <c r="AI98" s="39">
        <f t="shared" si="136"/>
        <v>3.38770389</v>
      </c>
      <c r="AJ98" s="39">
        <f t="shared" si="136"/>
        <v>7.151819322</v>
      </c>
      <c r="AK98" s="39">
        <f t="shared" si="136"/>
        <v>7.277289837</v>
      </c>
      <c r="AL98" s="39">
        <f t="shared" si="136"/>
        <v>100</v>
      </c>
      <c r="AM98" s="39"/>
    </row>
    <row r="99">
      <c r="A99" s="7"/>
      <c r="B99" s="11" t="s">
        <v>3674</v>
      </c>
      <c r="C99" s="11" t="s">
        <v>3675</v>
      </c>
      <c r="D99" s="7">
        <v>2020.0</v>
      </c>
      <c r="E99" s="9" t="s">
        <v>31</v>
      </c>
      <c r="F99" s="9" t="s">
        <v>31</v>
      </c>
      <c r="G99" s="9" t="s">
        <v>31</v>
      </c>
      <c r="H99" s="9" t="s">
        <v>31</v>
      </c>
      <c r="I99" s="9" t="s">
        <v>31</v>
      </c>
      <c r="J99" s="9" t="s">
        <v>31</v>
      </c>
      <c r="K99" s="9"/>
      <c r="L99" s="9"/>
      <c r="M99" s="9"/>
      <c r="N99" s="9"/>
      <c r="O99" s="9"/>
      <c r="P99" s="9"/>
      <c r="Q99" s="39"/>
      <c r="R99" s="39"/>
      <c r="S99" s="39"/>
      <c r="T99" s="39"/>
      <c r="U99" s="39"/>
      <c r="V99" s="39"/>
      <c r="W99" s="39"/>
    </row>
    <row r="100">
      <c r="A100" s="7"/>
      <c r="B100" s="11" t="s">
        <v>3676</v>
      </c>
      <c r="C100" s="11" t="s">
        <v>3677</v>
      </c>
      <c r="D100" s="7">
        <v>2020.0</v>
      </c>
      <c r="E100" s="40"/>
      <c r="F100" s="39" t="s">
        <v>39</v>
      </c>
      <c r="G100" s="40"/>
      <c r="H100" s="39" t="s">
        <v>39</v>
      </c>
      <c r="I100" s="40"/>
      <c r="J100" s="39" t="s">
        <v>39</v>
      </c>
      <c r="K100" s="9"/>
      <c r="L100" s="9"/>
      <c r="M100" s="9"/>
      <c r="N100" s="9"/>
      <c r="O100" s="9"/>
      <c r="P100" s="9"/>
      <c r="Q100" s="39"/>
      <c r="R100" s="39"/>
      <c r="S100" s="39"/>
      <c r="T100" s="39"/>
      <c r="U100" s="39"/>
      <c r="V100" s="39"/>
      <c r="W100" s="39"/>
      <c r="X100" s="39"/>
      <c r="Y100" s="39"/>
      <c r="Z100" s="39"/>
      <c r="AA100" s="39"/>
      <c r="AB100" s="39"/>
      <c r="AC100" s="39"/>
      <c r="AD100" s="39"/>
    </row>
    <row r="101">
      <c r="A101" s="7"/>
      <c r="B101" s="11" t="s">
        <v>3678</v>
      </c>
      <c r="C101" s="11" t="s">
        <v>3679</v>
      </c>
      <c r="D101" s="7">
        <v>2020.0</v>
      </c>
      <c r="E101" s="39" t="s">
        <v>84</v>
      </c>
      <c r="F101" s="39" t="s">
        <v>39</v>
      </c>
      <c r="G101" s="40"/>
      <c r="H101" s="39" t="s">
        <v>40</v>
      </c>
      <c r="I101" s="39">
        <v>0.0</v>
      </c>
      <c r="J101" s="39" t="s">
        <v>3436</v>
      </c>
      <c r="K101" s="9"/>
      <c r="L101" s="9"/>
      <c r="M101" s="9"/>
      <c r="N101" s="9"/>
      <c r="O101" s="9"/>
      <c r="P101" s="9"/>
      <c r="Q101" s="39"/>
      <c r="R101" s="39"/>
      <c r="S101" s="39"/>
      <c r="T101" s="39"/>
      <c r="U101" s="39"/>
      <c r="V101" s="39"/>
      <c r="W101" s="39"/>
      <c r="X101" s="39"/>
      <c r="Y101" s="39"/>
      <c r="Z101" s="39"/>
      <c r="AA101" s="39"/>
      <c r="AB101" s="39"/>
      <c r="AC101" s="39"/>
      <c r="AD101" s="39"/>
    </row>
    <row r="102">
      <c r="A102" s="7"/>
      <c r="B102" s="11" t="s">
        <v>3680</v>
      </c>
      <c r="C102" s="11" t="s">
        <v>3681</v>
      </c>
      <c r="D102" s="7">
        <v>2019.0</v>
      </c>
      <c r="E102" s="39" t="s">
        <v>3682</v>
      </c>
      <c r="F102" s="39" t="s">
        <v>39</v>
      </c>
      <c r="G102" s="40"/>
      <c r="H102" s="39" t="s">
        <v>40</v>
      </c>
      <c r="I102" s="39">
        <v>0.0</v>
      </c>
      <c r="J102" s="39" t="s">
        <v>3436</v>
      </c>
      <c r="K102" s="9"/>
      <c r="L102" s="9"/>
      <c r="M102" s="9"/>
      <c r="N102" s="9"/>
      <c r="O102" s="9"/>
      <c r="P102" s="9"/>
      <c r="Q102" s="39"/>
      <c r="R102" s="39"/>
      <c r="S102" s="39"/>
      <c r="T102" s="39"/>
      <c r="U102" s="39"/>
      <c r="V102" s="39"/>
      <c r="W102" s="39"/>
    </row>
    <row r="103">
      <c r="A103" s="7"/>
      <c r="B103" s="11" t="s">
        <v>3683</v>
      </c>
      <c r="C103" s="11" t="s">
        <v>3684</v>
      </c>
      <c r="D103" s="7">
        <v>2020.0</v>
      </c>
      <c r="E103" s="39" t="s">
        <v>84</v>
      </c>
      <c r="F103" s="39" t="s">
        <v>39</v>
      </c>
      <c r="G103" s="40"/>
      <c r="H103" s="39" t="s">
        <v>40</v>
      </c>
      <c r="I103" s="39">
        <v>0.0</v>
      </c>
      <c r="J103" s="39" t="s">
        <v>3436</v>
      </c>
      <c r="K103" s="9"/>
      <c r="L103" s="9"/>
      <c r="M103" s="9"/>
      <c r="N103" s="9"/>
      <c r="O103" s="9"/>
      <c r="P103" s="9"/>
      <c r="Q103" s="39"/>
      <c r="R103" s="39"/>
      <c r="S103" s="39"/>
      <c r="T103" s="39"/>
      <c r="U103" s="39"/>
      <c r="V103" s="39"/>
      <c r="W103" s="39"/>
      <c r="AE103" s="39"/>
    </row>
    <row r="104">
      <c r="A104" s="7"/>
      <c r="B104" s="11" t="s">
        <v>3685</v>
      </c>
      <c r="C104" s="11" t="s">
        <v>3686</v>
      </c>
      <c r="D104" s="7">
        <v>2020.0</v>
      </c>
      <c r="E104" s="39" t="s">
        <v>64</v>
      </c>
      <c r="F104" s="39" t="s">
        <v>39</v>
      </c>
      <c r="G104" s="40"/>
      <c r="H104" s="39" t="s">
        <v>40</v>
      </c>
      <c r="I104" s="39">
        <v>0.0</v>
      </c>
      <c r="J104" s="39" t="s">
        <v>3436</v>
      </c>
      <c r="K104" s="9"/>
      <c r="L104" s="9"/>
      <c r="M104" s="9"/>
      <c r="N104" s="9"/>
      <c r="O104" s="9"/>
      <c r="P104" s="9"/>
      <c r="Q104" s="39"/>
      <c r="R104" s="39"/>
      <c r="S104" s="39"/>
      <c r="T104" s="39"/>
      <c r="U104" s="39"/>
      <c r="V104" s="39"/>
      <c r="W104" s="39"/>
      <c r="X104" s="6" t="s">
        <v>3687</v>
      </c>
      <c r="AE104" s="39"/>
      <c r="AG104" s="6" t="s">
        <v>3687</v>
      </c>
    </row>
    <row r="105">
      <c r="A105" s="7"/>
      <c r="B105" s="11" t="s">
        <v>3688</v>
      </c>
      <c r="C105" s="11" t="s">
        <v>3689</v>
      </c>
      <c r="D105" s="7">
        <v>2019.0</v>
      </c>
      <c r="E105" s="39" t="s">
        <v>84</v>
      </c>
      <c r="F105" s="39" t="s">
        <v>39</v>
      </c>
      <c r="G105" s="40"/>
      <c r="H105" s="39" t="s">
        <v>39</v>
      </c>
      <c r="I105" s="40"/>
      <c r="J105" s="39" t="s">
        <v>40</v>
      </c>
      <c r="K105" s="9"/>
      <c r="L105" s="9"/>
      <c r="M105" s="9"/>
      <c r="N105" s="9"/>
      <c r="O105" s="9"/>
      <c r="P105" s="9"/>
      <c r="Q105" s="39"/>
      <c r="R105" s="39"/>
      <c r="S105" s="39"/>
      <c r="T105" s="39"/>
      <c r="U105" s="39"/>
      <c r="V105" s="39"/>
      <c r="W105" s="39"/>
      <c r="X105" s="48" t="s">
        <v>5</v>
      </c>
      <c r="Y105" s="48" t="s">
        <v>3487</v>
      </c>
      <c r="Z105" s="48" t="s">
        <v>3488</v>
      </c>
      <c r="AA105" s="48" t="s">
        <v>3489</v>
      </c>
      <c r="AB105" s="48" t="s">
        <v>3490</v>
      </c>
      <c r="AC105" s="48" t="s">
        <v>3491</v>
      </c>
      <c r="AD105" s="69" t="s">
        <v>3690</v>
      </c>
      <c r="AF105" s="39"/>
      <c r="AG105" s="48" t="s">
        <v>5</v>
      </c>
      <c r="AH105" s="70" t="s">
        <v>3691</v>
      </c>
      <c r="AI105" s="70" t="s">
        <v>3692</v>
      </c>
      <c r="AJ105" s="70" t="s">
        <v>3693</v>
      </c>
      <c r="AK105" s="70" t="s">
        <v>3694</v>
      </c>
      <c r="AL105" s="70" t="s">
        <v>3695</v>
      </c>
      <c r="AM105" s="70" t="s">
        <v>3474</v>
      </c>
    </row>
    <row r="106">
      <c r="A106" s="7"/>
      <c r="B106" s="11" t="s">
        <v>3696</v>
      </c>
      <c r="C106" s="11" t="s">
        <v>3697</v>
      </c>
      <c r="D106" s="7">
        <v>2019.0</v>
      </c>
      <c r="E106" s="39" t="s">
        <v>490</v>
      </c>
      <c r="F106" s="39" t="s">
        <v>40</v>
      </c>
      <c r="G106" s="39">
        <v>0.0</v>
      </c>
      <c r="H106" s="39" t="s">
        <v>39</v>
      </c>
      <c r="I106" s="40"/>
      <c r="J106" s="39" t="s">
        <v>3436</v>
      </c>
      <c r="K106" s="9"/>
      <c r="L106" s="9"/>
      <c r="M106" s="9"/>
      <c r="N106" s="9"/>
      <c r="O106" s="9"/>
      <c r="P106" s="9"/>
      <c r="Q106" s="39"/>
      <c r="R106" s="39"/>
      <c r="S106" s="39"/>
      <c r="T106" s="39"/>
      <c r="U106" s="39"/>
      <c r="V106" s="39"/>
      <c r="W106" s="39"/>
      <c r="X106" s="60">
        <v>2003.0</v>
      </c>
      <c r="Y106" s="62">
        <f t="shared" ref="Y106:AC106" si="137">Y33</f>
        <v>12</v>
      </c>
      <c r="Z106" s="62">
        <f t="shared" si="137"/>
        <v>5</v>
      </c>
      <c r="AA106" s="62">
        <f t="shared" si="137"/>
        <v>1</v>
      </c>
      <c r="AB106" s="62">
        <f t="shared" si="137"/>
        <v>0</v>
      </c>
      <c r="AC106" s="62">
        <f t="shared" si="137"/>
        <v>0</v>
      </c>
      <c r="AD106" s="62">
        <f>sum(Y106:AC106)</f>
        <v>18</v>
      </c>
      <c r="AF106" s="39"/>
      <c r="AG106" s="60">
        <v>2003.0</v>
      </c>
      <c r="AH106" s="39">
        <f t="shared" ref="AH106:AL106" si="138">(Y106/$AD106)*100</f>
        <v>66.66666667</v>
      </c>
      <c r="AI106" s="39">
        <f t="shared" si="138"/>
        <v>27.77777778</v>
      </c>
      <c r="AJ106" s="39">
        <f t="shared" si="138"/>
        <v>5.555555556</v>
      </c>
      <c r="AK106" s="39">
        <f t="shared" si="138"/>
        <v>0</v>
      </c>
      <c r="AL106" s="39">
        <f t="shared" si="138"/>
        <v>0</v>
      </c>
      <c r="AM106" s="39">
        <f t="shared" ref="AM106:AM124" si="141">sum(AH106:AL106)</f>
        <v>100</v>
      </c>
    </row>
    <row r="107">
      <c r="A107" s="7"/>
      <c r="B107" s="11" t="s">
        <v>3698</v>
      </c>
      <c r="C107" s="11" t="s">
        <v>3699</v>
      </c>
      <c r="D107" s="7">
        <v>2019.0</v>
      </c>
      <c r="E107" s="40"/>
      <c r="F107" s="39" t="s">
        <v>40</v>
      </c>
      <c r="G107" s="39">
        <v>0.0</v>
      </c>
      <c r="H107" s="39" t="s">
        <v>39</v>
      </c>
      <c r="I107" s="40"/>
      <c r="J107" s="39" t="s">
        <v>3436</v>
      </c>
      <c r="K107" s="9"/>
      <c r="L107" s="9"/>
      <c r="M107" s="9"/>
      <c r="N107" s="9"/>
      <c r="O107" s="9"/>
      <c r="P107" s="9"/>
      <c r="Q107" s="39" t="s">
        <v>3656</v>
      </c>
      <c r="R107" s="39"/>
      <c r="S107" s="39"/>
      <c r="T107" s="39"/>
      <c r="U107" s="39"/>
      <c r="V107" s="39"/>
      <c r="W107" s="39"/>
      <c r="X107" s="61">
        <v>2004.0</v>
      </c>
      <c r="Y107" s="62">
        <f t="shared" ref="Y107:AD107" si="139">Y106+Y32</f>
        <v>29</v>
      </c>
      <c r="Z107" s="62">
        <f t="shared" si="139"/>
        <v>9</v>
      </c>
      <c r="AA107" s="62">
        <f t="shared" si="139"/>
        <v>3</v>
      </c>
      <c r="AB107" s="62">
        <f t="shared" si="139"/>
        <v>1</v>
      </c>
      <c r="AC107" s="62">
        <f t="shared" si="139"/>
        <v>1</v>
      </c>
      <c r="AD107" s="62">
        <f t="shared" si="139"/>
        <v>43</v>
      </c>
      <c r="AG107" s="61">
        <v>2004.0</v>
      </c>
      <c r="AH107" s="39">
        <f t="shared" ref="AH107:AL107" si="140">(Y107/$AD107)*100</f>
        <v>67.44186047</v>
      </c>
      <c r="AI107" s="39">
        <f t="shared" si="140"/>
        <v>20.93023256</v>
      </c>
      <c r="AJ107" s="39">
        <f t="shared" si="140"/>
        <v>6.976744186</v>
      </c>
      <c r="AK107" s="39">
        <f t="shared" si="140"/>
        <v>2.325581395</v>
      </c>
      <c r="AL107" s="39">
        <f t="shared" si="140"/>
        <v>2.325581395</v>
      </c>
      <c r="AM107" s="39">
        <f t="shared" si="141"/>
        <v>100</v>
      </c>
    </row>
    <row r="108">
      <c r="A108" s="7"/>
      <c r="B108" s="11" t="s">
        <v>3700</v>
      </c>
      <c r="C108" s="11" t="s">
        <v>3701</v>
      </c>
      <c r="D108" s="7">
        <v>2020.0</v>
      </c>
      <c r="E108" s="39" t="s">
        <v>47</v>
      </c>
      <c r="F108" s="39" t="s">
        <v>40</v>
      </c>
      <c r="G108" s="39">
        <v>0.0</v>
      </c>
      <c r="H108" s="39" t="s">
        <v>39</v>
      </c>
      <c r="I108" s="40"/>
      <c r="J108" s="39" t="s">
        <v>3436</v>
      </c>
      <c r="K108" s="9"/>
      <c r="L108" s="9"/>
      <c r="M108" s="9"/>
      <c r="N108" s="9"/>
      <c r="O108" s="9"/>
      <c r="P108" s="9"/>
      <c r="Q108" s="39"/>
      <c r="R108" s="39"/>
      <c r="S108" s="39"/>
      <c r="T108" s="39"/>
      <c r="U108" s="39"/>
      <c r="V108" s="39"/>
      <c r="W108" s="39"/>
      <c r="X108" s="61">
        <v>2005.0</v>
      </c>
      <c r="Y108" s="62">
        <f t="shared" ref="Y108:AD108" si="142">Y107+Y31</f>
        <v>49</v>
      </c>
      <c r="Z108" s="62">
        <f t="shared" si="142"/>
        <v>15</v>
      </c>
      <c r="AA108" s="62">
        <f t="shared" si="142"/>
        <v>3</v>
      </c>
      <c r="AB108" s="62">
        <f t="shared" si="142"/>
        <v>1</v>
      </c>
      <c r="AC108" s="62">
        <f t="shared" si="142"/>
        <v>1</v>
      </c>
      <c r="AD108" s="62">
        <f t="shared" si="142"/>
        <v>69</v>
      </c>
      <c r="AG108" s="61">
        <v>2005.0</v>
      </c>
      <c r="AH108" s="39">
        <f t="shared" ref="AH108:AL108" si="143">(Y108/$AD108)*100</f>
        <v>71.01449275</v>
      </c>
      <c r="AI108" s="39">
        <f t="shared" si="143"/>
        <v>21.73913043</v>
      </c>
      <c r="AJ108" s="39">
        <f t="shared" si="143"/>
        <v>4.347826087</v>
      </c>
      <c r="AK108" s="39">
        <f t="shared" si="143"/>
        <v>1.449275362</v>
      </c>
      <c r="AL108" s="39">
        <f t="shared" si="143"/>
        <v>1.449275362</v>
      </c>
      <c r="AM108" s="39">
        <f t="shared" si="141"/>
        <v>100</v>
      </c>
    </row>
    <row r="109">
      <c r="A109" s="7"/>
      <c r="B109" s="11" t="s">
        <v>3702</v>
      </c>
      <c r="C109" s="11" t="s">
        <v>3703</v>
      </c>
      <c r="D109" s="7">
        <v>2019.0</v>
      </c>
      <c r="E109" s="39" t="s">
        <v>534</v>
      </c>
      <c r="F109" s="39" t="s">
        <v>39</v>
      </c>
      <c r="G109" s="39">
        <v>40.0</v>
      </c>
      <c r="H109" s="39" t="s">
        <v>40</v>
      </c>
      <c r="I109" s="39">
        <v>0.0</v>
      </c>
      <c r="J109" s="39" t="s">
        <v>3436</v>
      </c>
      <c r="K109" s="9"/>
      <c r="L109" s="9"/>
      <c r="M109" s="9"/>
      <c r="N109" s="9"/>
      <c r="O109" s="9"/>
      <c r="P109" s="9"/>
      <c r="Q109" s="39"/>
      <c r="R109" s="39"/>
      <c r="S109" s="39"/>
      <c r="T109" s="39"/>
      <c r="U109" s="39"/>
      <c r="V109" s="39"/>
      <c r="W109" s="39"/>
      <c r="X109" s="61">
        <v>2006.0</v>
      </c>
      <c r="Y109" s="62">
        <f t="shared" ref="Y109:AD109" si="144">Y108+Y30</f>
        <v>68</v>
      </c>
      <c r="Z109" s="62">
        <f t="shared" si="144"/>
        <v>24</v>
      </c>
      <c r="AA109" s="62">
        <f t="shared" si="144"/>
        <v>4</v>
      </c>
      <c r="AB109" s="62">
        <f t="shared" si="144"/>
        <v>3</v>
      </c>
      <c r="AC109" s="62">
        <f t="shared" si="144"/>
        <v>1</v>
      </c>
      <c r="AD109" s="62">
        <f t="shared" si="144"/>
        <v>100</v>
      </c>
      <c r="AG109" s="61">
        <v>2006.0</v>
      </c>
      <c r="AH109" s="39">
        <f t="shared" ref="AH109:AL109" si="145">(Y109/$AD109)*100</f>
        <v>68</v>
      </c>
      <c r="AI109" s="39">
        <f t="shared" si="145"/>
        <v>24</v>
      </c>
      <c r="AJ109" s="39">
        <f t="shared" si="145"/>
        <v>4</v>
      </c>
      <c r="AK109" s="39">
        <f t="shared" si="145"/>
        <v>3</v>
      </c>
      <c r="AL109" s="39">
        <f t="shared" si="145"/>
        <v>1</v>
      </c>
      <c r="AM109" s="39">
        <f t="shared" si="141"/>
        <v>100</v>
      </c>
    </row>
    <row r="110">
      <c r="A110" s="7"/>
      <c r="B110" s="11" t="s">
        <v>3704</v>
      </c>
      <c r="C110" s="11" t="s">
        <v>3705</v>
      </c>
      <c r="D110" s="7">
        <v>2019.0</v>
      </c>
      <c r="E110" s="9" t="s">
        <v>31</v>
      </c>
      <c r="F110" s="9" t="s">
        <v>31</v>
      </c>
      <c r="G110" s="9" t="s">
        <v>31</v>
      </c>
      <c r="H110" s="9" t="s">
        <v>31</v>
      </c>
      <c r="I110" s="9" t="s">
        <v>31</v>
      </c>
      <c r="J110" s="9" t="s">
        <v>31</v>
      </c>
      <c r="K110" s="9"/>
      <c r="L110" s="9"/>
      <c r="M110" s="9"/>
      <c r="N110" s="9"/>
      <c r="O110" s="9"/>
      <c r="P110" s="9"/>
      <c r="Q110" s="39"/>
      <c r="R110" s="39"/>
      <c r="S110" s="39"/>
      <c r="T110" s="39"/>
      <c r="U110" s="39"/>
      <c r="V110" s="39"/>
      <c r="W110" s="39"/>
      <c r="X110" s="60">
        <v>2007.0</v>
      </c>
      <c r="Y110" s="71">
        <v>89.0</v>
      </c>
      <c r="Z110" s="62">
        <f t="shared" ref="Z110:AC110" si="146">Z109+Z29</f>
        <v>31</v>
      </c>
      <c r="AA110" s="62">
        <f t="shared" si="146"/>
        <v>7</v>
      </c>
      <c r="AB110" s="62">
        <f t="shared" si="146"/>
        <v>8</v>
      </c>
      <c r="AC110" s="62">
        <f t="shared" si="146"/>
        <v>4</v>
      </c>
      <c r="AD110" s="71">
        <v>139.0</v>
      </c>
      <c r="AG110" s="60">
        <v>2007.0</v>
      </c>
      <c r="AH110" s="39">
        <f t="shared" ref="AH110:AL110" si="147">(Y110/$AD110)*100</f>
        <v>64.02877698</v>
      </c>
      <c r="AI110" s="39">
        <f t="shared" si="147"/>
        <v>22.30215827</v>
      </c>
      <c r="AJ110" s="39">
        <f t="shared" si="147"/>
        <v>5.035971223</v>
      </c>
      <c r="AK110" s="39">
        <f t="shared" si="147"/>
        <v>5.755395683</v>
      </c>
      <c r="AL110" s="39">
        <f t="shared" si="147"/>
        <v>2.877697842</v>
      </c>
      <c r="AM110" s="39">
        <f t="shared" si="141"/>
        <v>100</v>
      </c>
    </row>
    <row r="111">
      <c r="A111" s="7"/>
      <c r="B111" s="11" t="s">
        <v>3706</v>
      </c>
      <c r="C111" s="11" t="s">
        <v>3707</v>
      </c>
      <c r="D111" s="7">
        <v>2019.0</v>
      </c>
      <c r="E111" s="39" t="s">
        <v>3708</v>
      </c>
      <c r="F111" s="39" t="s">
        <v>40</v>
      </c>
      <c r="G111" s="39">
        <v>0.0</v>
      </c>
      <c r="H111" s="39" t="s">
        <v>39</v>
      </c>
      <c r="I111" s="40"/>
      <c r="J111" s="39" t="s">
        <v>3436</v>
      </c>
      <c r="K111" s="9"/>
      <c r="L111" s="9"/>
      <c r="M111" s="9"/>
      <c r="N111" s="9"/>
      <c r="O111" s="9"/>
      <c r="P111" s="9"/>
      <c r="Q111" s="39"/>
      <c r="R111" s="39"/>
      <c r="S111" s="39"/>
      <c r="T111" s="39"/>
      <c r="U111" s="39"/>
      <c r="V111" s="39"/>
      <c r="W111" s="39"/>
      <c r="X111" s="61">
        <v>2008.0</v>
      </c>
      <c r="Y111" s="62">
        <f>Y110+Y28</f>
        <v>115</v>
      </c>
      <c r="Z111" s="71">
        <v>36.0</v>
      </c>
      <c r="AA111" s="62">
        <f t="shared" ref="AA111:AC111" si="148">AA110+AA28</f>
        <v>7</v>
      </c>
      <c r="AB111" s="62">
        <f t="shared" si="148"/>
        <v>9</v>
      </c>
      <c r="AC111" s="62">
        <f t="shared" si="148"/>
        <v>8</v>
      </c>
      <c r="AD111" s="71">
        <v>175.0</v>
      </c>
      <c r="AE111" s="39"/>
      <c r="AG111" s="61">
        <v>2008.0</v>
      </c>
      <c r="AH111" s="39">
        <f t="shared" ref="AH111:AL111" si="149">(Y111/$AD111)*100</f>
        <v>65.71428571</v>
      </c>
      <c r="AI111" s="39">
        <f t="shared" si="149"/>
        <v>20.57142857</v>
      </c>
      <c r="AJ111" s="39">
        <f t="shared" si="149"/>
        <v>4</v>
      </c>
      <c r="AK111" s="39">
        <f t="shared" si="149"/>
        <v>5.142857143</v>
      </c>
      <c r="AL111" s="39">
        <f t="shared" si="149"/>
        <v>4.571428571</v>
      </c>
      <c r="AM111" s="39">
        <f t="shared" si="141"/>
        <v>100</v>
      </c>
    </row>
    <row r="112">
      <c r="A112" s="7"/>
      <c r="B112" s="11" t="s">
        <v>3709</v>
      </c>
      <c r="C112" s="11" t="s">
        <v>3710</v>
      </c>
      <c r="D112" s="7">
        <v>2019.0</v>
      </c>
      <c r="E112" s="39" t="s">
        <v>54</v>
      </c>
      <c r="F112" s="39" t="s">
        <v>40</v>
      </c>
      <c r="G112" s="39">
        <v>0.0</v>
      </c>
      <c r="H112" s="39" t="s">
        <v>39</v>
      </c>
      <c r="I112" s="40"/>
      <c r="J112" s="39" t="s">
        <v>3436</v>
      </c>
      <c r="K112" s="9"/>
      <c r="L112" s="9"/>
      <c r="M112" s="9"/>
      <c r="N112" s="9"/>
      <c r="O112" s="9"/>
      <c r="P112" s="9"/>
      <c r="Q112" s="39"/>
      <c r="R112" s="39"/>
      <c r="S112" s="39"/>
      <c r="T112" s="39"/>
      <c r="U112" s="39"/>
      <c r="V112" s="39"/>
      <c r="W112" s="39"/>
      <c r="X112" s="61">
        <v>2009.0</v>
      </c>
      <c r="Y112" s="62">
        <f>Y111+Y27</f>
        <v>132</v>
      </c>
      <c r="Z112" s="71">
        <v>42.0</v>
      </c>
      <c r="AA112" s="62">
        <f t="shared" ref="AA112:AC112" si="150">AA111+AA27</f>
        <v>9</v>
      </c>
      <c r="AB112" s="62">
        <f t="shared" si="150"/>
        <v>12</v>
      </c>
      <c r="AC112" s="62">
        <f t="shared" si="150"/>
        <v>13</v>
      </c>
      <c r="AD112" s="71">
        <v>208.0</v>
      </c>
      <c r="AG112" s="61">
        <v>2009.0</v>
      </c>
      <c r="AH112" s="39">
        <f t="shared" ref="AH112:AL112" si="151">(Y112/$AD112)*100</f>
        <v>63.46153846</v>
      </c>
      <c r="AI112" s="39">
        <f t="shared" si="151"/>
        <v>20.19230769</v>
      </c>
      <c r="AJ112" s="39">
        <f t="shared" si="151"/>
        <v>4.326923077</v>
      </c>
      <c r="AK112" s="39">
        <f t="shared" si="151"/>
        <v>5.769230769</v>
      </c>
      <c r="AL112" s="39">
        <f t="shared" si="151"/>
        <v>6.25</v>
      </c>
      <c r="AM112" s="39">
        <f t="shared" si="141"/>
        <v>100</v>
      </c>
    </row>
    <row r="113">
      <c r="A113" s="7"/>
      <c r="B113" s="11" t="s">
        <v>3711</v>
      </c>
      <c r="C113" s="11" t="s">
        <v>3712</v>
      </c>
      <c r="D113" s="7">
        <v>2019.0</v>
      </c>
      <c r="E113" s="39" t="s">
        <v>47</v>
      </c>
      <c r="F113" s="39" t="s">
        <v>39</v>
      </c>
      <c r="G113" s="40"/>
      <c r="H113" s="39" t="s">
        <v>40</v>
      </c>
      <c r="I113" s="39">
        <v>0.0</v>
      </c>
      <c r="J113" s="39" t="s">
        <v>3436</v>
      </c>
      <c r="K113" s="9"/>
      <c r="L113" s="9"/>
      <c r="M113" s="9"/>
      <c r="N113" s="9"/>
      <c r="O113" s="9"/>
      <c r="P113" s="9"/>
      <c r="Q113" s="39"/>
      <c r="R113" s="39"/>
      <c r="S113" s="39"/>
      <c r="T113" s="39"/>
      <c r="U113" s="39"/>
      <c r="V113" s="39"/>
      <c r="W113" s="39"/>
      <c r="X113" s="60">
        <v>2010.0</v>
      </c>
      <c r="Y113" s="62">
        <f t="shared" ref="Y113:AD113" si="152">Y112+Y26</f>
        <v>159</v>
      </c>
      <c r="Z113" s="62">
        <f t="shared" si="152"/>
        <v>47</v>
      </c>
      <c r="AA113" s="62">
        <f t="shared" si="152"/>
        <v>9</v>
      </c>
      <c r="AB113" s="62">
        <f t="shared" si="152"/>
        <v>13</v>
      </c>
      <c r="AC113" s="62">
        <f t="shared" si="152"/>
        <v>19</v>
      </c>
      <c r="AD113" s="62">
        <f t="shared" si="152"/>
        <v>247</v>
      </c>
      <c r="AF113" s="39"/>
      <c r="AG113" s="60">
        <v>2010.0</v>
      </c>
      <c r="AH113" s="39">
        <f t="shared" ref="AH113:AL113" si="153">(Y113/$AD113)*100</f>
        <v>64.37246964</v>
      </c>
      <c r="AI113" s="39">
        <f t="shared" si="153"/>
        <v>19.02834008</v>
      </c>
      <c r="AJ113" s="39">
        <f t="shared" si="153"/>
        <v>3.643724696</v>
      </c>
      <c r="AK113" s="39">
        <f t="shared" si="153"/>
        <v>5.263157895</v>
      </c>
      <c r="AL113" s="39">
        <f t="shared" si="153"/>
        <v>7.692307692</v>
      </c>
      <c r="AM113" s="39">
        <f t="shared" si="141"/>
        <v>100</v>
      </c>
    </row>
    <row r="114">
      <c r="A114" s="7"/>
      <c r="B114" s="11" t="s">
        <v>3713</v>
      </c>
      <c r="C114" s="11" t="s">
        <v>3714</v>
      </c>
      <c r="D114" s="7">
        <v>2019.0</v>
      </c>
      <c r="E114" s="39" t="s">
        <v>3715</v>
      </c>
      <c r="F114" s="39" t="s">
        <v>39</v>
      </c>
      <c r="G114" s="40"/>
      <c r="H114" s="39" t="s">
        <v>40</v>
      </c>
      <c r="I114" s="39">
        <v>0.0</v>
      </c>
      <c r="J114" s="39" t="s">
        <v>3436</v>
      </c>
      <c r="K114" s="9"/>
      <c r="L114" s="9"/>
      <c r="M114" s="9"/>
      <c r="N114" s="9"/>
      <c r="O114" s="9"/>
      <c r="P114" s="9"/>
      <c r="Q114" s="39"/>
      <c r="R114" s="39"/>
      <c r="S114" s="39"/>
      <c r="T114" s="39"/>
      <c r="U114" s="39"/>
      <c r="V114" s="39"/>
      <c r="W114" s="39"/>
      <c r="X114" s="60">
        <v>2011.0</v>
      </c>
      <c r="Y114" s="62">
        <f>Y113+Y25</f>
        <v>196</v>
      </c>
      <c r="Z114" s="71">
        <v>56.0</v>
      </c>
      <c r="AA114" s="62">
        <f t="shared" ref="AA114:AC114" si="154">AA113+AA25</f>
        <v>10</v>
      </c>
      <c r="AB114" s="62">
        <f t="shared" si="154"/>
        <v>18</v>
      </c>
      <c r="AC114" s="62">
        <f t="shared" si="154"/>
        <v>23</v>
      </c>
      <c r="AD114" s="71">
        <v>303.0</v>
      </c>
      <c r="AG114" s="60">
        <v>2011.0</v>
      </c>
      <c r="AH114" s="39">
        <f t="shared" ref="AH114:AL114" si="155">(Y114/$AD114)*100</f>
        <v>64.68646865</v>
      </c>
      <c r="AI114" s="39">
        <f t="shared" si="155"/>
        <v>18.48184818</v>
      </c>
      <c r="AJ114" s="39">
        <f t="shared" si="155"/>
        <v>3.300330033</v>
      </c>
      <c r="AK114" s="39">
        <f t="shared" si="155"/>
        <v>5.940594059</v>
      </c>
      <c r="AL114" s="39">
        <f t="shared" si="155"/>
        <v>7.590759076</v>
      </c>
      <c r="AM114" s="39">
        <f t="shared" si="141"/>
        <v>100</v>
      </c>
    </row>
    <row r="115">
      <c r="A115" s="7"/>
      <c r="B115" s="11" t="s">
        <v>3716</v>
      </c>
      <c r="C115" s="11" t="s">
        <v>3717</v>
      </c>
      <c r="D115" s="7">
        <v>2019.0</v>
      </c>
      <c r="E115" s="39" t="s">
        <v>47</v>
      </c>
      <c r="F115" s="39" t="s">
        <v>39</v>
      </c>
      <c r="G115" s="40"/>
      <c r="H115" s="39" t="s">
        <v>40</v>
      </c>
      <c r="I115" s="39">
        <v>0.0</v>
      </c>
      <c r="J115" s="39" t="s">
        <v>3436</v>
      </c>
      <c r="K115" s="9"/>
      <c r="L115" s="9"/>
      <c r="M115" s="9"/>
      <c r="N115" s="9"/>
      <c r="O115" s="9"/>
      <c r="P115" s="9"/>
      <c r="Q115" s="39"/>
      <c r="R115" s="39"/>
      <c r="S115" s="39"/>
      <c r="T115" s="39"/>
      <c r="U115" s="39"/>
      <c r="V115" s="39"/>
      <c r="W115" s="39"/>
      <c r="X115" s="61">
        <v>2012.0</v>
      </c>
      <c r="Y115" s="62">
        <f>Y114+Y24</f>
        <v>227</v>
      </c>
      <c r="Z115" s="71">
        <v>66.0</v>
      </c>
      <c r="AA115" s="62">
        <f t="shared" ref="AA115:AC115" si="156">AA114+AA24</f>
        <v>10</v>
      </c>
      <c r="AB115" s="62">
        <f t="shared" si="156"/>
        <v>20</v>
      </c>
      <c r="AC115" s="62">
        <f t="shared" si="156"/>
        <v>32</v>
      </c>
      <c r="AD115" s="71">
        <v>355.0</v>
      </c>
      <c r="AG115" s="61">
        <v>2012.0</v>
      </c>
      <c r="AH115" s="39">
        <f t="shared" ref="AH115:AL115" si="157">(Y115/$AD115)*100</f>
        <v>63.94366197</v>
      </c>
      <c r="AI115" s="39">
        <f t="shared" si="157"/>
        <v>18.5915493</v>
      </c>
      <c r="AJ115" s="39">
        <f t="shared" si="157"/>
        <v>2.816901408</v>
      </c>
      <c r="AK115" s="39">
        <f t="shared" si="157"/>
        <v>5.633802817</v>
      </c>
      <c r="AL115" s="39">
        <f t="shared" si="157"/>
        <v>9.014084507</v>
      </c>
      <c r="AM115" s="39">
        <f t="shared" si="141"/>
        <v>100</v>
      </c>
    </row>
    <row r="116">
      <c r="A116" s="7"/>
      <c r="B116" s="11" t="s">
        <v>3718</v>
      </c>
      <c r="C116" s="11" t="s">
        <v>3719</v>
      </c>
      <c r="D116" s="7">
        <v>2019.0</v>
      </c>
      <c r="E116" s="39" t="s">
        <v>47</v>
      </c>
      <c r="F116" s="39" t="s">
        <v>40</v>
      </c>
      <c r="G116" s="39">
        <v>0.0</v>
      </c>
      <c r="H116" s="39" t="s">
        <v>39</v>
      </c>
      <c r="I116" s="39">
        <v>36.0</v>
      </c>
      <c r="J116" s="39" t="s">
        <v>3436</v>
      </c>
      <c r="K116" s="9"/>
      <c r="L116" s="9"/>
      <c r="M116" s="9"/>
      <c r="N116" s="9"/>
      <c r="O116" s="9"/>
      <c r="P116" s="9"/>
      <c r="Q116" s="39"/>
      <c r="R116" s="39"/>
      <c r="S116" s="39"/>
      <c r="T116" s="39"/>
      <c r="U116" s="39"/>
      <c r="V116" s="39"/>
      <c r="W116" s="39"/>
      <c r="X116" s="60">
        <v>2013.0</v>
      </c>
      <c r="Y116" s="62">
        <f>Y115+Y23</f>
        <v>269</v>
      </c>
      <c r="Z116" s="71">
        <v>75.0</v>
      </c>
      <c r="AA116" s="62">
        <f t="shared" ref="AA116:AC116" si="158">AA115+AA23</f>
        <v>12</v>
      </c>
      <c r="AB116" s="62">
        <f t="shared" si="158"/>
        <v>26</v>
      </c>
      <c r="AC116" s="62">
        <f t="shared" si="158"/>
        <v>38</v>
      </c>
      <c r="AD116" s="71">
        <v>421.0</v>
      </c>
      <c r="AG116" s="60">
        <v>2013.0</v>
      </c>
      <c r="AH116" s="39">
        <f t="shared" ref="AH116:AL116" si="159">(Y116/$AD116)*100</f>
        <v>63.89548694</v>
      </c>
      <c r="AI116" s="39">
        <f t="shared" si="159"/>
        <v>17.81472684</v>
      </c>
      <c r="AJ116" s="39">
        <f t="shared" si="159"/>
        <v>2.850356295</v>
      </c>
      <c r="AK116" s="39">
        <f t="shared" si="159"/>
        <v>6.175771971</v>
      </c>
      <c r="AL116" s="39">
        <f t="shared" si="159"/>
        <v>9.026128266</v>
      </c>
      <c r="AM116" s="39">
        <f t="shared" si="141"/>
        <v>99.76247031</v>
      </c>
    </row>
    <row r="117">
      <c r="A117" s="7"/>
      <c r="B117" s="11" t="s">
        <v>3720</v>
      </c>
      <c r="C117" s="11" t="s">
        <v>3721</v>
      </c>
      <c r="D117" s="7">
        <v>2019.0</v>
      </c>
      <c r="E117" s="66" t="s">
        <v>3534</v>
      </c>
      <c r="F117" s="66" t="s">
        <v>3534</v>
      </c>
      <c r="G117" s="66" t="s">
        <v>3534</v>
      </c>
      <c r="H117" s="66" t="s">
        <v>3534</v>
      </c>
      <c r="I117" s="66" t="s">
        <v>3534</v>
      </c>
      <c r="J117" s="66" t="s">
        <v>3534</v>
      </c>
      <c r="K117" s="9"/>
      <c r="L117" s="9"/>
      <c r="M117" s="9"/>
      <c r="N117" s="9"/>
      <c r="O117" s="9"/>
      <c r="P117" s="9"/>
      <c r="Q117" s="39"/>
      <c r="R117" s="39"/>
      <c r="S117" s="39"/>
      <c r="T117" s="39"/>
      <c r="U117" s="39"/>
      <c r="V117" s="39"/>
      <c r="W117" s="39"/>
      <c r="X117" s="61">
        <v>2014.0</v>
      </c>
      <c r="Y117" s="62">
        <f>Y116+Y22</f>
        <v>304</v>
      </c>
      <c r="Z117" s="71">
        <v>82.0</v>
      </c>
      <c r="AA117" s="62">
        <f t="shared" ref="AA117:AC117" si="160">AA116+AA22</f>
        <v>13</v>
      </c>
      <c r="AB117" s="62">
        <f t="shared" si="160"/>
        <v>30</v>
      </c>
      <c r="AC117" s="62">
        <f t="shared" si="160"/>
        <v>39</v>
      </c>
      <c r="AD117" s="71">
        <v>469.0</v>
      </c>
      <c r="AG117" s="61">
        <v>2014.0</v>
      </c>
      <c r="AH117" s="39">
        <f t="shared" ref="AH117:AL117" si="161">(Y117/$AD117)*100</f>
        <v>64.81876333</v>
      </c>
      <c r="AI117" s="39">
        <f t="shared" si="161"/>
        <v>17.48400853</v>
      </c>
      <c r="AJ117" s="39">
        <f t="shared" si="161"/>
        <v>2.771855011</v>
      </c>
      <c r="AK117" s="39">
        <f t="shared" si="161"/>
        <v>6.396588486</v>
      </c>
      <c r="AL117" s="39">
        <f t="shared" si="161"/>
        <v>8.315565032</v>
      </c>
      <c r="AM117" s="39">
        <f t="shared" si="141"/>
        <v>99.78678038</v>
      </c>
    </row>
    <row r="118">
      <c r="A118" s="7"/>
      <c r="B118" s="11" t="s">
        <v>3722</v>
      </c>
      <c r="C118" s="11" t="s">
        <v>3723</v>
      </c>
      <c r="D118" s="7">
        <v>2019.0</v>
      </c>
      <c r="E118" s="40"/>
      <c r="F118" s="39" t="s">
        <v>40</v>
      </c>
      <c r="G118" s="39">
        <v>0.0</v>
      </c>
      <c r="H118" s="39" t="s">
        <v>39</v>
      </c>
      <c r="I118" s="40"/>
      <c r="J118" s="39" t="s">
        <v>3436</v>
      </c>
      <c r="K118" s="9"/>
      <c r="L118" s="9"/>
      <c r="M118" s="9"/>
      <c r="N118" s="9"/>
      <c r="O118" s="9"/>
      <c r="P118" s="9"/>
      <c r="Q118" s="39"/>
      <c r="R118" s="39"/>
      <c r="X118" s="61">
        <v>2015.0</v>
      </c>
      <c r="Y118" s="62">
        <f>Y117+Y21</f>
        <v>341</v>
      </c>
      <c r="Z118" s="71">
        <v>93.0</v>
      </c>
      <c r="AA118" s="62">
        <f t="shared" ref="AA118:AC118" si="162">AA117+AA21</f>
        <v>14</v>
      </c>
      <c r="AB118" s="62">
        <f t="shared" si="162"/>
        <v>37</v>
      </c>
      <c r="AC118" s="62">
        <f t="shared" si="162"/>
        <v>43</v>
      </c>
      <c r="AD118" s="71">
        <v>529.0</v>
      </c>
      <c r="AG118" s="61">
        <v>2015.0</v>
      </c>
      <c r="AH118" s="39">
        <f t="shared" ref="AH118:AL118" si="163">(Y118/$AD118)*100</f>
        <v>64.46124764</v>
      </c>
      <c r="AI118" s="39">
        <f t="shared" si="163"/>
        <v>17.58034026</v>
      </c>
      <c r="AJ118" s="39">
        <f t="shared" si="163"/>
        <v>2.646502836</v>
      </c>
      <c r="AK118" s="39">
        <f t="shared" si="163"/>
        <v>6.994328922</v>
      </c>
      <c r="AL118" s="39">
        <f t="shared" si="163"/>
        <v>8.128544423</v>
      </c>
      <c r="AM118" s="39">
        <f t="shared" si="141"/>
        <v>99.81096408</v>
      </c>
    </row>
    <row r="119">
      <c r="A119" s="7"/>
      <c r="B119" s="11" t="s">
        <v>3724</v>
      </c>
      <c r="C119" s="11" t="s">
        <v>3725</v>
      </c>
      <c r="D119" s="7">
        <v>2019.0</v>
      </c>
      <c r="E119" s="9" t="s">
        <v>31</v>
      </c>
      <c r="F119" s="9" t="s">
        <v>31</v>
      </c>
      <c r="G119" s="9" t="s">
        <v>31</v>
      </c>
      <c r="H119" s="9" t="s">
        <v>31</v>
      </c>
      <c r="I119" s="9" t="s">
        <v>31</v>
      </c>
      <c r="J119" s="9" t="s">
        <v>31</v>
      </c>
      <c r="K119" s="9"/>
      <c r="L119" s="9"/>
      <c r="M119" s="9"/>
      <c r="N119" s="9"/>
      <c r="O119" s="9"/>
      <c r="P119" s="9"/>
      <c r="Q119" s="39"/>
      <c r="R119" s="39"/>
      <c r="X119" s="61">
        <v>2016.0</v>
      </c>
      <c r="Y119" s="62">
        <f t="shared" ref="Y119:AD119" si="164">Y118+Y20</f>
        <v>374</v>
      </c>
      <c r="Z119" s="62">
        <f t="shared" si="164"/>
        <v>104</v>
      </c>
      <c r="AA119" s="62">
        <f t="shared" si="164"/>
        <v>16</v>
      </c>
      <c r="AB119" s="62">
        <f t="shared" si="164"/>
        <v>40</v>
      </c>
      <c r="AC119" s="62">
        <f t="shared" si="164"/>
        <v>51</v>
      </c>
      <c r="AD119" s="62">
        <f t="shared" si="164"/>
        <v>586</v>
      </c>
      <c r="AG119" s="61">
        <v>2016.0</v>
      </c>
      <c r="AH119" s="39">
        <f t="shared" ref="AH119:AL119" si="165">(Y119/$AD119)*100</f>
        <v>63.8225256</v>
      </c>
      <c r="AI119" s="39">
        <f t="shared" si="165"/>
        <v>17.74744027</v>
      </c>
      <c r="AJ119" s="39">
        <f t="shared" si="165"/>
        <v>2.730375427</v>
      </c>
      <c r="AK119" s="39">
        <f t="shared" si="165"/>
        <v>6.825938567</v>
      </c>
      <c r="AL119" s="39">
        <f t="shared" si="165"/>
        <v>8.703071672</v>
      </c>
      <c r="AM119" s="39">
        <f t="shared" si="141"/>
        <v>99.82935154</v>
      </c>
    </row>
    <row r="120">
      <c r="A120" s="7"/>
      <c r="B120" s="11" t="s">
        <v>3726</v>
      </c>
      <c r="C120" s="11" t="s">
        <v>3727</v>
      </c>
      <c r="D120" s="7">
        <v>2019.0</v>
      </c>
      <c r="E120" s="39" t="s">
        <v>47</v>
      </c>
      <c r="F120" s="39" t="s">
        <v>39</v>
      </c>
      <c r="G120" s="39">
        <v>40.0</v>
      </c>
      <c r="H120" s="39" t="s">
        <v>40</v>
      </c>
      <c r="I120" s="39">
        <v>0.0</v>
      </c>
      <c r="J120" s="39" t="s">
        <v>3436</v>
      </c>
      <c r="K120" s="9"/>
      <c r="L120" s="9"/>
      <c r="M120" s="9"/>
      <c r="N120" s="9"/>
      <c r="O120" s="9"/>
      <c r="P120" s="9"/>
      <c r="Q120" s="39"/>
      <c r="R120" s="39"/>
      <c r="X120" s="61">
        <v>2017.0</v>
      </c>
      <c r="Y120" s="62">
        <f t="shared" ref="Y120:AD120" si="166">Y119+Y19</f>
        <v>412</v>
      </c>
      <c r="Z120" s="62">
        <f t="shared" si="166"/>
        <v>114</v>
      </c>
      <c r="AA120" s="62">
        <f t="shared" si="166"/>
        <v>20</v>
      </c>
      <c r="AB120" s="62">
        <f t="shared" si="166"/>
        <v>46</v>
      </c>
      <c r="AC120" s="62">
        <f t="shared" si="166"/>
        <v>55</v>
      </c>
      <c r="AD120" s="62">
        <f t="shared" si="166"/>
        <v>648</v>
      </c>
      <c r="AG120" s="61">
        <v>2017.0</v>
      </c>
      <c r="AH120" s="39">
        <f t="shared" ref="AH120:AL120" si="167">(Y120/$AD120)*100</f>
        <v>63.58024691</v>
      </c>
      <c r="AI120" s="39">
        <f t="shared" si="167"/>
        <v>17.59259259</v>
      </c>
      <c r="AJ120" s="39">
        <f t="shared" si="167"/>
        <v>3.086419753</v>
      </c>
      <c r="AK120" s="39">
        <f t="shared" si="167"/>
        <v>7.098765432</v>
      </c>
      <c r="AL120" s="39">
        <f t="shared" si="167"/>
        <v>8.487654321</v>
      </c>
      <c r="AM120" s="39">
        <f t="shared" si="141"/>
        <v>99.84567901</v>
      </c>
    </row>
    <row r="121">
      <c r="A121" s="7"/>
      <c r="B121" s="11" t="s">
        <v>3728</v>
      </c>
      <c r="C121" s="11" t="s">
        <v>3729</v>
      </c>
      <c r="D121" s="7">
        <v>2019.0</v>
      </c>
      <c r="E121" s="66" t="s">
        <v>3534</v>
      </c>
      <c r="F121" s="66" t="s">
        <v>3534</v>
      </c>
      <c r="G121" s="66" t="s">
        <v>3534</v>
      </c>
      <c r="H121" s="66" t="s">
        <v>3534</v>
      </c>
      <c r="I121" s="66" t="s">
        <v>3534</v>
      </c>
      <c r="J121" s="66" t="s">
        <v>3534</v>
      </c>
      <c r="K121" s="9"/>
      <c r="L121" s="9"/>
      <c r="M121" s="9"/>
      <c r="N121" s="9"/>
      <c r="O121" s="9"/>
      <c r="P121" s="9"/>
      <c r="Q121" s="39"/>
      <c r="R121" s="39"/>
      <c r="X121" s="61">
        <v>2018.0</v>
      </c>
      <c r="Y121" s="62">
        <f t="shared" ref="Y121:AD121" si="168">Y120+Y18</f>
        <v>436</v>
      </c>
      <c r="Z121" s="62">
        <f t="shared" si="168"/>
        <v>119</v>
      </c>
      <c r="AA121" s="62">
        <f t="shared" si="168"/>
        <v>23</v>
      </c>
      <c r="AB121" s="62">
        <f t="shared" si="168"/>
        <v>47</v>
      </c>
      <c r="AC121" s="62">
        <f t="shared" si="168"/>
        <v>56</v>
      </c>
      <c r="AD121" s="62">
        <f t="shared" si="168"/>
        <v>682</v>
      </c>
      <c r="AG121" s="61">
        <v>2018.0</v>
      </c>
      <c r="AH121" s="39">
        <f t="shared" ref="AH121:AL121" si="169">(Y121/$AD121)*100</f>
        <v>63.92961877</v>
      </c>
      <c r="AI121" s="39">
        <f t="shared" si="169"/>
        <v>17.44868035</v>
      </c>
      <c r="AJ121" s="39">
        <f t="shared" si="169"/>
        <v>3.372434018</v>
      </c>
      <c r="AK121" s="39">
        <f t="shared" si="169"/>
        <v>6.891495601</v>
      </c>
      <c r="AL121" s="39">
        <f t="shared" si="169"/>
        <v>8.211143695</v>
      </c>
      <c r="AM121" s="39">
        <f t="shared" si="141"/>
        <v>99.85337243</v>
      </c>
    </row>
    <row r="122">
      <c r="A122" s="7"/>
      <c r="B122" s="11" t="s">
        <v>3730</v>
      </c>
      <c r="C122" s="11" t="s">
        <v>3731</v>
      </c>
      <c r="D122" s="7">
        <v>2019.0</v>
      </c>
      <c r="E122" s="9" t="s">
        <v>31</v>
      </c>
      <c r="F122" s="9" t="s">
        <v>31</v>
      </c>
      <c r="G122" s="9" t="s">
        <v>31</v>
      </c>
      <c r="H122" s="9" t="s">
        <v>31</v>
      </c>
      <c r="I122" s="9" t="s">
        <v>31</v>
      </c>
      <c r="J122" s="9" t="s">
        <v>31</v>
      </c>
      <c r="K122" s="9"/>
      <c r="L122" s="9"/>
      <c r="M122" s="9"/>
      <c r="N122" s="9"/>
      <c r="O122" s="9"/>
      <c r="P122" s="9"/>
      <c r="Q122" s="39"/>
      <c r="R122" s="39"/>
      <c r="S122" s="20"/>
      <c r="T122" s="20"/>
      <c r="U122" s="20"/>
      <c r="V122" s="20"/>
      <c r="W122" s="20"/>
      <c r="X122" s="61">
        <v>2019.0</v>
      </c>
      <c r="Y122" s="62">
        <f>Y121+Y17</f>
        <v>447</v>
      </c>
      <c r="Z122" s="71">
        <v>128.0</v>
      </c>
      <c r="AA122" s="62">
        <f t="shared" ref="AA122:AC122" si="170">AA121+AA17</f>
        <v>23</v>
      </c>
      <c r="AB122" s="62">
        <f t="shared" si="170"/>
        <v>49</v>
      </c>
      <c r="AC122" s="62">
        <f t="shared" si="170"/>
        <v>56</v>
      </c>
      <c r="AD122" s="71">
        <v>705.0</v>
      </c>
      <c r="AG122" s="61">
        <v>2019.0</v>
      </c>
      <c r="AH122" s="39">
        <f t="shared" ref="AH122:AL122" si="171">(Y122/$AD122)*100</f>
        <v>63.40425532</v>
      </c>
      <c r="AI122" s="39">
        <f t="shared" si="171"/>
        <v>18.15602837</v>
      </c>
      <c r="AJ122" s="39">
        <f t="shared" si="171"/>
        <v>3.262411348</v>
      </c>
      <c r="AK122" s="39">
        <f t="shared" si="171"/>
        <v>6.95035461</v>
      </c>
      <c r="AL122" s="39">
        <f t="shared" si="171"/>
        <v>7.943262411</v>
      </c>
      <c r="AM122" s="39">
        <f t="shared" si="141"/>
        <v>99.71631206</v>
      </c>
    </row>
    <row r="123">
      <c r="A123" s="7"/>
      <c r="B123" s="11" t="s">
        <v>3732</v>
      </c>
      <c r="C123" s="11" t="s">
        <v>3733</v>
      </c>
      <c r="D123" s="7">
        <v>2019.0</v>
      </c>
      <c r="E123" s="39" t="s">
        <v>173</v>
      </c>
      <c r="F123" s="39" t="s">
        <v>40</v>
      </c>
      <c r="G123" s="39">
        <v>0.0</v>
      </c>
      <c r="H123" s="39" t="s">
        <v>39</v>
      </c>
      <c r="I123" s="40"/>
      <c r="J123" s="39" t="s">
        <v>3436</v>
      </c>
      <c r="K123" s="9"/>
      <c r="L123" s="9"/>
      <c r="M123" s="9"/>
      <c r="N123" s="9"/>
      <c r="O123" s="9"/>
      <c r="P123" s="9"/>
      <c r="Q123" s="39"/>
      <c r="R123" s="39"/>
      <c r="X123" s="67">
        <v>2020.0</v>
      </c>
      <c r="Y123" s="62">
        <f>Y122+Y16</f>
        <v>475</v>
      </c>
      <c r="Z123" s="71">
        <v>134.0</v>
      </c>
      <c r="AA123" s="62">
        <f t="shared" ref="AA123:AC123" si="172">AA122+AA16</f>
        <v>27</v>
      </c>
      <c r="AB123" s="62">
        <f t="shared" si="172"/>
        <v>53</v>
      </c>
      <c r="AC123" s="62">
        <f t="shared" si="172"/>
        <v>58</v>
      </c>
      <c r="AD123" s="71">
        <v>749.0</v>
      </c>
      <c r="AG123" s="67">
        <v>2020.0</v>
      </c>
      <c r="AH123" s="39">
        <f t="shared" ref="AH123:AL123" si="173">(Y123/$AD123)*100</f>
        <v>63.41789052</v>
      </c>
      <c r="AI123" s="39">
        <f t="shared" si="173"/>
        <v>17.89052069</v>
      </c>
      <c r="AJ123" s="39">
        <f t="shared" si="173"/>
        <v>3.604806409</v>
      </c>
      <c r="AK123" s="39">
        <f t="shared" si="173"/>
        <v>7.076101469</v>
      </c>
      <c r="AL123" s="39">
        <f t="shared" si="173"/>
        <v>7.743658211</v>
      </c>
      <c r="AM123" s="39">
        <f t="shared" si="141"/>
        <v>99.7329773</v>
      </c>
    </row>
    <row r="124">
      <c r="A124" s="7"/>
      <c r="B124" s="11" t="s">
        <v>3734</v>
      </c>
      <c r="C124" s="11" t="s">
        <v>3735</v>
      </c>
      <c r="D124" s="7">
        <v>2019.0</v>
      </c>
      <c r="E124" s="40"/>
      <c r="F124" s="39" t="s">
        <v>39</v>
      </c>
      <c r="G124" s="40"/>
      <c r="H124" s="39" t="s">
        <v>40</v>
      </c>
      <c r="I124" s="39">
        <v>0.0</v>
      </c>
      <c r="J124" s="39" t="s">
        <v>3436</v>
      </c>
      <c r="K124" s="9"/>
      <c r="L124" s="9"/>
      <c r="M124" s="9"/>
      <c r="N124" s="9"/>
      <c r="O124" s="9"/>
      <c r="P124" s="9"/>
      <c r="Q124" s="39"/>
      <c r="R124" s="39"/>
      <c r="X124" s="67">
        <v>2021.0</v>
      </c>
      <c r="Y124" s="62">
        <f t="shared" ref="Y124:AD124" si="174">Y123+Y15</f>
        <v>496</v>
      </c>
      <c r="Z124" s="62">
        <f t="shared" si="174"/>
        <v>141</v>
      </c>
      <c r="AA124" s="62">
        <f t="shared" si="174"/>
        <v>27</v>
      </c>
      <c r="AB124" s="62">
        <f t="shared" si="174"/>
        <v>57</v>
      </c>
      <c r="AC124" s="62">
        <f t="shared" si="174"/>
        <v>58</v>
      </c>
      <c r="AD124" s="62">
        <f t="shared" si="174"/>
        <v>781</v>
      </c>
      <c r="AG124" s="67">
        <v>2021.0</v>
      </c>
      <c r="AH124" s="39">
        <f t="shared" ref="AH124:AL124" si="175">(Y124/$AD124)*100</f>
        <v>63.50832266</v>
      </c>
      <c r="AI124" s="39">
        <f t="shared" si="175"/>
        <v>18.05377721</v>
      </c>
      <c r="AJ124" s="39">
        <f t="shared" si="175"/>
        <v>3.457106274</v>
      </c>
      <c r="AK124" s="39">
        <f t="shared" si="175"/>
        <v>7.298335467</v>
      </c>
      <c r="AL124" s="39">
        <f t="shared" si="175"/>
        <v>7.42637644</v>
      </c>
      <c r="AM124" s="39">
        <f t="shared" si="141"/>
        <v>99.74391805</v>
      </c>
    </row>
    <row r="125">
      <c r="A125" s="7"/>
      <c r="B125" s="11" t="s">
        <v>3736</v>
      </c>
      <c r="C125" s="11" t="s">
        <v>3737</v>
      </c>
      <c r="D125" s="7">
        <v>2019.0</v>
      </c>
      <c r="E125" s="39" t="s">
        <v>47</v>
      </c>
      <c r="F125" s="39" t="s">
        <v>40</v>
      </c>
      <c r="G125" s="39">
        <v>0.0</v>
      </c>
      <c r="H125" s="39" t="s">
        <v>39</v>
      </c>
      <c r="I125" s="40"/>
      <c r="J125" s="39" t="s">
        <v>3436</v>
      </c>
      <c r="K125" s="9"/>
      <c r="L125" s="9"/>
      <c r="M125" s="9"/>
      <c r="N125" s="9"/>
      <c r="O125" s="9"/>
      <c r="P125" s="9"/>
      <c r="Q125" s="39"/>
      <c r="R125" s="39"/>
    </row>
    <row r="126">
      <c r="A126" s="7"/>
      <c r="B126" s="11" t="s">
        <v>3738</v>
      </c>
      <c r="C126" s="11" t="s">
        <v>3739</v>
      </c>
      <c r="D126" s="7">
        <v>2020.0</v>
      </c>
      <c r="E126" s="66" t="s">
        <v>3534</v>
      </c>
      <c r="F126" s="66" t="s">
        <v>3534</v>
      </c>
      <c r="G126" s="66" t="s">
        <v>3534</v>
      </c>
      <c r="H126" s="66" t="s">
        <v>3534</v>
      </c>
      <c r="I126" s="66" t="s">
        <v>3534</v>
      </c>
      <c r="J126" s="66" t="s">
        <v>3534</v>
      </c>
      <c r="K126" s="9"/>
      <c r="L126" s="9"/>
      <c r="M126" s="9"/>
      <c r="N126" s="9"/>
      <c r="O126" s="9"/>
      <c r="P126" s="9"/>
      <c r="Q126" s="39"/>
      <c r="R126" s="39"/>
      <c r="S126" s="39"/>
      <c r="T126" s="39"/>
      <c r="U126" s="39"/>
      <c r="V126" s="39"/>
      <c r="W126" s="39"/>
    </row>
    <row r="127">
      <c r="A127" s="7">
        <v>1.0</v>
      </c>
      <c r="B127" s="8" t="s">
        <v>28</v>
      </c>
      <c r="C127" s="8" t="s">
        <v>29</v>
      </c>
      <c r="D127" s="7">
        <v>2019.0</v>
      </c>
      <c r="E127" s="9" t="s">
        <v>31</v>
      </c>
      <c r="F127" s="9" t="s">
        <v>31</v>
      </c>
      <c r="G127" s="9" t="s">
        <v>31</v>
      </c>
      <c r="H127" s="9" t="s">
        <v>31</v>
      </c>
      <c r="I127" s="9" t="s">
        <v>31</v>
      </c>
      <c r="J127" s="9" t="s">
        <v>31</v>
      </c>
      <c r="K127" s="9" t="s">
        <v>31</v>
      </c>
      <c r="L127" s="9" t="s">
        <v>31</v>
      </c>
      <c r="M127" s="9" t="s">
        <v>31</v>
      </c>
      <c r="N127" s="9" t="s">
        <v>31</v>
      </c>
      <c r="O127" s="9" t="s">
        <v>31</v>
      </c>
      <c r="P127" s="9" t="s">
        <v>31</v>
      </c>
      <c r="Q127" s="39"/>
      <c r="R127" s="39"/>
      <c r="S127" s="39"/>
      <c r="T127" s="39"/>
      <c r="U127" s="39"/>
      <c r="V127" s="39"/>
      <c r="W127" s="39"/>
    </row>
    <row r="128">
      <c r="A128" s="7">
        <v>2.0</v>
      </c>
      <c r="B128" s="8" t="s">
        <v>32</v>
      </c>
      <c r="C128" s="8" t="s">
        <v>33</v>
      </c>
      <c r="D128" s="7">
        <v>2019.0</v>
      </c>
      <c r="E128" s="9" t="s">
        <v>31</v>
      </c>
      <c r="F128" s="9" t="s">
        <v>31</v>
      </c>
      <c r="G128" s="9" t="s">
        <v>31</v>
      </c>
      <c r="H128" s="9" t="s">
        <v>31</v>
      </c>
      <c r="I128" s="9" t="s">
        <v>31</v>
      </c>
      <c r="J128" s="9" t="s">
        <v>31</v>
      </c>
      <c r="K128" s="9" t="s">
        <v>31</v>
      </c>
      <c r="L128" s="9" t="s">
        <v>31</v>
      </c>
      <c r="M128" s="9" t="s">
        <v>31</v>
      </c>
      <c r="N128" s="9" t="s">
        <v>31</v>
      </c>
      <c r="O128" s="9" t="s">
        <v>31</v>
      </c>
      <c r="P128" s="9" t="s">
        <v>31</v>
      </c>
      <c r="Q128" s="39"/>
      <c r="R128" s="39"/>
      <c r="X128" s="39"/>
      <c r="Y128" s="39"/>
      <c r="Z128" s="39"/>
      <c r="AA128" s="39"/>
      <c r="AB128" s="39"/>
      <c r="AC128" s="39"/>
      <c r="AD128" s="39"/>
    </row>
    <row r="129">
      <c r="A129" s="7">
        <v>3.0</v>
      </c>
      <c r="B129" s="11" t="s">
        <v>35</v>
      </c>
      <c r="C129" s="11" t="s">
        <v>36</v>
      </c>
      <c r="D129" s="7">
        <v>2019.0</v>
      </c>
      <c r="E129" s="11" t="s">
        <v>38</v>
      </c>
      <c r="F129" s="12" t="s">
        <v>39</v>
      </c>
      <c r="G129" s="72"/>
      <c r="H129" s="14" t="s">
        <v>40</v>
      </c>
      <c r="I129" s="73">
        <v>0.0</v>
      </c>
      <c r="J129" s="16" t="s">
        <v>3436</v>
      </c>
      <c r="K129" s="17">
        <v>0.6</v>
      </c>
      <c r="L129" s="18" t="s">
        <v>40</v>
      </c>
      <c r="M129" s="11" t="s">
        <v>41</v>
      </c>
      <c r="N129" s="11" t="s">
        <v>42</v>
      </c>
      <c r="O129" s="11" t="s">
        <v>43</v>
      </c>
    </row>
    <row r="130">
      <c r="A130" s="7">
        <v>4.0</v>
      </c>
      <c r="B130" s="11" t="s">
        <v>44</v>
      </c>
      <c r="C130" s="11" t="s">
        <v>45</v>
      </c>
      <c r="D130" s="7">
        <v>2019.0</v>
      </c>
      <c r="E130" s="11" t="s">
        <v>47</v>
      </c>
      <c r="F130" s="12" t="s">
        <v>39</v>
      </c>
      <c r="G130" s="39">
        <v>60.0</v>
      </c>
      <c r="H130" s="14" t="s">
        <v>40</v>
      </c>
      <c r="I130" s="39">
        <v>0.0</v>
      </c>
      <c r="J130" s="16" t="s">
        <v>3436</v>
      </c>
      <c r="K130" s="17">
        <v>0.2</v>
      </c>
      <c r="L130" s="18" t="s">
        <v>40</v>
      </c>
      <c r="M130" s="11" t="s">
        <v>48</v>
      </c>
      <c r="N130" s="11" t="s">
        <v>49</v>
      </c>
      <c r="O130" s="11" t="s">
        <v>43</v>
      </c>
      <c r="P130" s="11" t="s">
        <v>50</v>
      </c>
      <c r="X130" s="39"/>
      <c r="Y130" s="39"/>
      <c r="Z130" s="39"/>
      <c r="AA130" s="39"/>
      <c r="AB130" s="39"/>
      <c r="AC130" s="39"/>
      <c r="AD130" s="39"/>
    </row>
    <row r="131">
      <c r="A131" s="7">
        <v>5.0</v>
      </c>
      <c r="B131" s="11" t="s">
        <v>51</v>
      </c>
      <c r="C131" s="11" t="s">
        <v>52</v>
      </c>
      <c r="D131" s="7">
        <v>2019.0</v>
      </c>
      <c r="E131" s="11" t="s">
        <v>54</v>
      </c>
      <c r="F131" s="12" t="s">
        <v>39</v>
      </c>
      <c r="G131" s="74">
        <v>42.0</v>
      </c>
      <c r="H131" s="14" t="s">
        <v>40</v>
      </c>
      <c r="I131" s="74">
        <v>0.0</v>
      </c>
      <c r="J131" s="16" t="s">
        <v>3436</v>
      </c>
      <c r="K131" s="23">
        <v>0.4</v>
      </c>
      <c r="L131" s="18" t="s">
        <v>39</v>
      </c>
      <c r="M131" s="11" t="s">
        <v>55</v>
      </c>
      <c r="N131" s="11" t="s">
        <v>56</v>
      </c>
      <c r="O131" s="11" t="s">
        <v>57</v>
      </c>
      <c r="AE131" s="39"/>
    </row>
    <row r="132">
      <c r="A132" s="7">
        <v>6.0</v>
      </c>
      <c r="B132" s="11" t="s">
        <v>58</v>
      </c>
      <c r="C132" s="11" t="s">
        <v>59</v>
      </c>
      <c r="D132" s="7">
        <v>2018.0</v>
      </c>
      <c r="E132" s="11" t="s">
        <v>47</v>
      </c>
      <c r="F132" s="12" t="s">
        <v>39</v>
      </c>
      <c r="G132" s="73">
        <v>15.0</v>
      </c>
      <c r="H132" s="14" t="s">
        <v>40</v>
      </c>
      <c r="I132" s="73">
        <v>0.0</v>
      </c>
      <c r="J132" s="16" t="s">
        <v>3436</v>
      </c>
      <c r="K132" s="25"/>
      <c r="L132" s="25"/>
      <c r="M132" s="25"/>
      <c r="N132" s="25"/>
      <c r="O132" s="25"/>
      <c r="P132" s="25"/>
      <c r="Y132" s="28">
        <v>12.0</v>
      </c>
      <c r="Z132" s="28">
        <v>5.0</v>
      </c>
      <c r="AA132" s="28">
        <v>1.0</v>
      </c>
      <c r="AB132" s="28">
        <v>0.0</v>
      </c>
      <c r="AC132" s="28">
        <v>0.0</v>
      </c>
      <c r="AD132" s="28">
        <f t="shared" ref="AD132:AD150" si="176">sum(Y132:AC132)</f>
        <v>18</v>
      </c>
    </row>
    <row r="133">
      <c r="A133" s="7">
        <v>7.0</v>
      </c>
      <c r="B133" s="11" t="s">
        <v>61</v>
      </c>
      <c r="C133" s="11" t="s">
        <v>62</v>
      </c>
      <c r="D133" s="7">
        <v>2018.0</v>
      </c>
      <c r="E133" s="11" t="s">
        <v>64</v>
      </c>
      <c r="F133" s="14" t="s">
        <v>39</v>
      </c>
      <c r="G133" s="73">
        <v>44.0</v>
      </c>
      <c r="H133" s="14" t="s">
        <v>40</v>
      </c>
      <c r="I133" s="73">
        <v>0.0</v>
      </c>
      <c r="J133" s="16" t="s">
        <v>3436</v>
      </c>
      <c r="K133" s="11"/>
      <c r="L133" s="11"/>
      <c r="M133" s="11" t="s">
        <v>65</v>
      </c>
      <c r="N133" s="11" t="s">
        <v>66</v>
      </c>
      <c r="O133" s="25"/>
      <c r="P133" s="25"/>
      <c r="R133" s="20"/>
      <c r="S133" s="39"/>
      <c r="T133" s="39"/>
      <c r="U133" s="39"/>
      <c r="V133" s="39"/>
      <c r="W133" s="39"/>
      <c r="Y133" s="28">
        <v>29.0</v>
      </c>
      <c r="Z133" s="28">
        <v>9.0</v>
      </c>
      <c r="AA133" s="28">
        <v>3.0</v>
      </c>
      <c r="AB133" s="28">
        <v>1.0</v>
      </c>
      <c r="AC133" s="28">
        <v>1.0</v>
      </c>
      <c r="AD133" s="28">
        <f t="shared" si="176"/>
        <v>43</v>
      </c>
      <c r="AE133" s="39"/>
      <c r="AF133" s="39"/>
      <c r="AG133" s="39"/>
      <c r="AH133" s="39"/>
      <c r="AI133" s="39"/>
      <c r="AJ133" s="39"/>
      <c r="AK133" s="39"/>
      <c r="AL133" s="39"/>
      <c r="AM133" s="39"/>
    </row>
    <row r="134">
      <c r="A134" s="7">
        <v>8.0</v>
      </c>
      <c r="B134" s="11" t="s">
        <v>70</v>
      </c>
      <c r="C134" s="11" t="s">
        <v>71</v>
      </c>
      <c r="D134" s="7">
        <v>2018.0</v>
      </c>
      <c r="E134" s="11" t="s">
        <v>73</v>
      </c>
      <c r="F134" s="12" t="s">
        <v>39</v>
      </c>
      <c r="G134" s="75">
        <v>10.0</v>
      </c>
      <c r="H134" s="14" t="s">
        <v>40</v>
      </c>
      <c r="I134" s="39">
        <v>0.0</v>
      </c>
      <c r="J134" s="16" t="s">
        <v>3436</v>
      </c>
      <c r="K134" s="17">
        <v>0.5</v>
      </c>
      <c r="L134" s="18" t="s">
        <v>40</v>
      </c>
      <c r="M134" s="11" t="s">
        <v>74</v>
      </c>
      <c r="N134" s="11" t="s">
        <v>75</v>
      </c>
      <c r="O134" s="25"/>
      <c r="P134" s="25"/>
      <c r="Y134" s="28">
        <v>49.0</v>
      </c>
      <c r="Z134" s="28">
        <v>15.0</v>
      </c>
      <c r="AA134" s="28">
        <v>3.0</v>
      </c>
      <c r="AB134" s="28">
        <v>1.0</v>
      </c>
      <c r="AC134" s="28">
        <v>1.0</v>
      </c>
      <c r="AD134" s="28">
        <f t="shared" si="176"/>
        <v>69</v>
      </c>
    </row>
    <row r="135">
      <c r="A135" s="7">
        <v>9.0</v>
      </c>
      <c r="B135" s="11" t="s">
        <v>76</v>
      </c>
      <c r="C135" s="11" t="s">
        <v>77</v>
      </c>
      <c r="D135" s="7">
        <v>2018.0</v>
      </c>
      <c r="E135" s="11" t="s">
        <v>79</v>
      </c>
      <c r="F135" s="12" t="s">
        <v>40</v>
      </c>
      <c r="G135" s="73">
        <v>0.0</v>
      </c>
      <c r="H135" s="14" t="s">
        <v>39</v>
      </c>
      <c r="I135" s="73">
        <v>18.0</v>
      </c>
      <c r="J135" s="16" t="s">
        <v>3436</v>
      </c>
      <c r="K135" s="23">
        <v>0.4</v>
      </c>
      <c r="L135" s="18" t="s">
        <v>39</v>
      </c>
      <c r="M135" s="11" t="s">
        <v>48</v>
      </c>
      <c r="N135" s="11" t="s">
        <v>80</v>
      </c>
      <c r="O135" s="25"/>
      <c r="P135" s="25"/>
      <c r="S135" s="20"/>
      <c r="T135" s="20"/>
      <c r="U135" s="20"/>
      <c r="V135" s="20"/>
      <c r="W135" s="20"/>
      <c r="Y135" s="28">
        <v>68.0</v>
      </c>
      <c r="Z135" s="28">
        <v>24.0</v>
      </c>
      <c r="AA135" s="28">
        <v>4.0</v>
      </c>
      <c r="AB135" s="28">
        <v>3.0</v>
      </c>
      <c r="AC135" s="28">
        <v>1.0</v>
      </c>
      <c r="AD135" s="28">
        <f t="shared" si="176"/>
        <v>100</v>
      </c>
      <c r="AF135" s="39"/>
      <c r="AG135" s="39"/>
      <c r="AH135" s="39"/>
      <c r="AI135" s="39"/>
      <c r="AJ135" s="39"/>
      <c r="AK135" s="39"/>
      <c r="AL135" s="39"/>
      <c r="AM135" s="39"/>
    </row>
    <row r="136">
      <c r="A136" s="7">
        <v>10.0</v>
      </c>
      <c r="B136" s="11" t="s">
        <v>81</v>
      </c>
      <c r="C136" s="11" t="s">
        <v>82</v>
      </c>
      <c r="D136" s="7">
        <v>2018.0</v>
      </c>
      <c r="E136" s="11" t="s">
        <v>84</v>
      </c>
      <c r="F136" s="12" t="s">
        <v>40</v>
      </c>
      <c r="G136" s="72"/>
      <c r="H136" s="14" t="s">
        <v>39</v>
      </c>
      <c r="I136" s="72"/>
      <c r="J136" s="16" t="s">
        <v>3436</v>
      </c>
      <c r="K136" s="17">
        <v>0.3</v>
      </c>
      <c r="L136" s="18" t="s">
        <v>40</v>
      </c>
      <c r="M136" s="11" t="s">
        <v>85</v>
      </c>
      <c r="N136" s="11" t="s">
        <v>86</v>
      </c>
      <c r="O136" s="25"/>
      <c r="P136" s="11" t="s">
        <v>87</v>
      </c>
      <c r="Y136" s="76">
        <v>89.0</v>
      </c>
      <c r="Z136" s="28">
        <v>31.0</v>
      </c>
      <c r="AA136" s="28">
        <v>7.0</v>
      </c>
      <c r="AB136" s="28">
        <v>8.0</v>
      </c>
      <c r="AC136" s="28">
        <v>4.0</v>
      </c>
      <c r="AD136" s="28">
        <f t="shared" si="176"/>
        <v>139</v>
      </c>
    </row>
    <row r="137">
      <c r="A137" s="7">
        <v>11.0</v>
      </c>
      <c r="B137" s="8" t="s">
        <v>88</v>
      </c>
      <c r="C137" s="8" t="s">
        <v>89</v>
      </c>
      <c r="D137" s="7">
        <v>2018.0</v>
      </c>
      <c r="E137" s="9" t="s">
        <v>31</v>
      </c>
      <c r="F137" s="9" t="s">
        <v>31</v>
      </c>
      <c r="G137" s="9" t="s">
        <v>31</v>
      </c>
      <c r="H137" s="9" t="s">
        <v>31</v>
      </c>
      <c r="I137" s="9" t="s">
        <v>31</v>
      </c>
      <c r="J137" s="9" t="s">
        <v>31</v>
      </c>
      <c r="K137" s="9" t="s">
        <v>31</v>
      </c>
      <c r="L137" s="9" t="s">
        <v>31</v>
      </c>
      <c r="M137" s="9" t="s">
        <v>31</v>
      </c>
      <c r="N137" s="9" t="s">
        <v>31</v>
      </c>
      <c r="O137" s="9" t="s">
        <v>31</v>
      </c>
      <c r="P137" s="9" t="s">
        <v>31</v>
      </c>
      <c r="Q137" s="39"/>
      <c r="R137" s="39"/>
      <c r="X137" s="39"/>
      <c r="Y137" s="77">
        <v>115.0</v>
      </c>
      <c r="Z137" s="39">
        <v>36.0</v>
      </c>
      <c r="AA137" s="77">
        <v>7.0</v>
      </c>
      <c r="AB137" s="77">
        <v>9.0</v>
      </c>
      <c r="AC137" s="77">
        <v>8.0</v>
      </c>
      <c r="AD137" s="28">
        <f t="shared" si="176"/>
        <v>175</v>
      </c>
    </row>
    <row r="138">
      <c r="A138" s="7">
        <v>12.0</v>
      </c>
      <c r="B138" s="8" t="s">
        <v>91</v>
      </c>
      <c r="C138" s="8" t="s">
        <v>92</v>
      </c>
      <c r="D138" s="7">
        <v>2018.0</v>
      </c>
      <c r="E138" s="9" t="s">
        <v>31</v>
      </c>
      <c r="F138" s="9" t="s">
        <v>31</v>
      </c>
      <c r="G138" s="9" t="s">
        <v>31</v>
      </c>
      <c r="H138" s="9" t="s">
        <v>31</v>
      </c>
      <c r="I138" s="9" t="s">
        <v>31</v>
      </c>
      <c r="J138" s="9" t="s">
        <v>31</v>
      </c>
      <c r="K138" s="9" t="s">
        <v>31</v>
      </c>
      <c r="L138" s="9" t="s">
        <v>31</v>
      </c>
      <c r="M138" s="9" t="s">
        <v>31</v>
      </c>
      <c r="N138" s="9" t="s">
        <v>31</v>
      </c>
      <c r="O138" s="9" t="s">
        <v>31</v>
      </c>
      <c r="P138" s="9" t="s">
        <v>31</v>
      </c>
      <c r="R138" s="39"/>
      <c r="X138" s="39"/>
      <c r="Y138" s="77">
        <v>132.0</v>
      </c>
      <c r="Z138" s="39">
        <v>42.0</v>
      </c>
      <c r="AA138" s="77">
        <v>9.0</v>
      </c>
      <c r="AB138" s="77">
        <v>12.0</v>
      </c>
      <c r="AC138" s="77">
        <v>13.0</v>
      </c>
      <c r="AD138" s="28">
        <f t="shared" si="176"/>
        <v>208</v>
      </c>
    </row>
    <row r="139">
      <c r="A139" s="7">
        <v>13.0</v>
      </c>
      <c r="B139" s="11" t="s">
        <v>94</v>
      </c>
      <c r="C139" s="11" t="s">
        <v>95</v>
      </c>
      <c r="D139" s="7">
        <v>2018.0</v>
      </c>
      <c r="E139" s="11" t="s">
        <v>84</v>
      </c>
      <c r="F139" s="12" t="s">
        <v>39</v>
      </c>
      <c r="G139" s="72"/>
      <c r="H139" s="14" t="s">
        <v>40</v>
      </c>
      <c r="I139" s="72"/>
      <c r="J139" s="16" t="s">
        <v>3436</v>
      </c>
      <c r="K139" s="11" t="s">
        <v>97</v>
      </c>
      <c r="L139" s="11"/>
      <c r="M139" s="11" t="s">
        <v>74</v>
      </c>
      <c r="N139" s="11" t="s">
        <v>98</v>
      </c>
      <c r="O139" s="25"/>
      <c r="P139" s="25"/>
      <c r="S139" s="20"/>
      <c r="T139" s="20"/>
      <c r="U139" s="20"/>
      <c r="V139" s="20"/>
      <c r="W139" s="20"/>
      <c r="Y139" s="28">
        <v>159.0</v>
      </c>
      <c r="Z139" s="28">
        <v>47.0</v>
      </c>
      <c r="AA139" s="28">
        <v>9.0</v>
      </c>
      <c r="AB139" s="28">
        <v>13.0</v>
      </c>
      <c r="AC139" s="28">
        <v>19.0</v>
      </c>
      <c r="AD139" s="28">
        <f t="shared" si="176"/>
        <v>247</v>
      </c>
    </row>
    <row r="140">
      <c r="A140" s="7">
        <v>14.0</v>
      </c>
      <c r="B140" s="11" t="s">
        <v>99</v>
      </c>
      <c r="C140" s="11" t="s">
        <v>100</v>
      </c>
      <c r="D140" s="7">
        <v>2018.0</v>
      </c>
      <c r="E140" s="11" t="s">
        <v>47</v>
      </c>
      <c r="F140" s="12" t="s">
        <v>39</v>
      </c>
      <c r="G140" s="72"/>
      <c r="H140" s="14" t="s">
        <v>40</v>
      </c>
      <c r="I140" s="72"/>
      <c r="J140" s="16" t="s">
        <v>3436</v>
      </c>
      <c r="K140" s="11"/>
      <c r="L140" s="11"/>
      <c r="M140" s="11"/>
      <c r="N140" s="11"/>
      <c r="O140" s="11"/>
      <c r="S140" s="39"/>
      <c r="T140" s="39"/>
      <c r="U140" s="39"/>
      <c r="V140" s="39"/>
      <c r="W140" s="39"/>
      <c r="Y140" s="28">
        <v>196.0</v>
      </c>
      <c r="Z140" s="76">
        <v>56.0</v>
      </c>
      <c r="AA140" s="28">
        <v>10.0</v>
      </c>
      <c r="AB140" s="28">
        <v>18.0</v>
      </c>
      <c r="AC140" s="28">
        <v>23.0</v>
      </c>
      <c r="AD140" s="28">
        <f t="shared" si="176"/>
        <v>303</v>
      </c>
      <c r="AE140" s="39"/>
    </row>
    <row r="141">
      <c r="A141" s="7">
        <v>15.0</v>
      </c>
      <c r="B141" s="11" t="s">
        <v>102</v>
      </c>
      <c r="C141" s="11" t="s">
        <v>103</v>
      </c>
      <c r="D141" s="7">
        <v>2018.0</v>
      </c>
      <c r="E141" s="11" t="s">
        <v>47</v>
      </c>
      <c r="F141" s="12" t="s">
        <v>39</v>
      </c>
      <c r="G141" s="72"/>
      <c r="H141" s="14" t="s">
        <v>40</v>
      </c>
      <c r="I141" s="39">
        <v>0.0</v>
      </c>
      <c r="J141" s="16" t="s">
        <v>3436</v>
      </c>
      <c r="K141" s="25"/>
      <c r="L141" s="25"/>
      <c r="M141" s="25"/>
      <c r="N141" s="25"/>
      <c r="O141" s="25"/>
      <c r="P141" s="11" t="s">
        <v>105</v>
      </c>
      <c r="Y141" s="28">
        <v>227.0</v>
      </c>
      <c r="Z141" s="76">
        <v>66.0</v>
      </c>
      <c r="AA141" s="28">
        <v>10.0</v>
      </c>
      <c r="AB141" s="28">
        <v>20.0</v>
      </c>
      <c r="AC141" s="28">
        <v>32.0</v>
      </c>
      <c r="AD141" s="28">
        <f t="shared" si="176"/>
        <v>355</v>
      </c>
      <c r="AE141" s="39"/>
    </row>
    <row r="142">
      <c r="A142" s="7">
        <v>16.0</v>
      </c>
      <c r="B142" s="11" t="s">
        <v>106</v>
      </c>
      <c r="C142" s="11" t="s">
        <v>107</v>
      </c>
      <c r="D142" s="7">
        <v>2018.0</v>
      </c>
      <c r="E142" s="11" t="s">
        <v>84</v>
      </c>
      <c r="F142" s="12" t="s">
        <v>39</v>
      </c>
      <c r="G142" s="72"/>
      <c r="H142" s="14" t="s">
        <v>40</v>
      </c>
      <c r="I142" s="39">
        <v>0.0</v>
      </c>
      <c r="J142" s="16" t="s">
        <v>3436</v>
      </c>
      <c r="K142" s="25"/>
      <c r="L142" s="25"/>
      <c r="M142" s="25"/>
      <c r="N142" s="25"/>
      <c r="O142" s="25"/>
      <c r="P142" s="25"/>
      <c r="S142" s="39"/>
      <c r="T142" s="39"/>
      <c r="U142" s="39"/>
      <c r="V142" s="39"/>
      <c r="W142" s="39"/>
      <c r="X142" s="39"/>
      <c r="Y142" s="77">
        <v>269.0</v>
      </c>
      <c r="Z142" s="39">
        <v>75.0</v>
      </c>
      <c r="AA142" s="77">
        <v>12.0</v>
      </c>
      <c r="AB142" s="77">
        <v>27.0</v>
      </c>
      <c r="AC142" s="77">
        <v>38.0</v>
      </c>
      <c r="AD142" s="28">
        <f t="shared" si="176"/>
        <v>421</v>
      </c>
      <c r="AF142" s="39"/>
      <c r="AG142" s="39"/>
      <c r="AH142" s="39"/>
      <c r="AI142" s="39"/>
      <c r="AJ142" s="39"/>
      <c r="AK142" s="39"/>
      <c r="AL142" s="39"/>
      <c r="AM142" s="39"/>
    </row>
    <row r="143">
      <c r="A143" s="7">
        <v>17.0</v>
      </c>
      <c r="B143" s="11" t="s">
        <v>109</v>
      </c>
      <c r="C143" s="11" t="s">
        <v>110</v>
      </c>
      <c r="D143" s="7">
        <v>2018.0</v>
      </c>
      <c r="E143" s="11" t="s">
        <v>112</v>
      </c>
      <c r="F143" s="12" t="s">
        <v>74</v>
      </c>
      <c r="G143" s="72"/>
      <c r="H143" s="12" t="s">
        <v>74</v>
      </c>
      <c r="I143" s="72"/>
      <c r="J143" s="12" t="s">
        <v>74</v>
      </c>
      <c r="K143" s="25"/>
      <c r="L143" s="25"/>
      <c r="M143" s="25"/>
      <c r="N143" s="25"/>
      <c r="O143" s="25"/>
      <c r="P143" s="11" t="s">
        <v>113</v>
      </c>
      <c r="Y143" s="28">
        <v>304.0</v>
      </c>
      <c r="Z143" s="76">
        <v>82.0</v>
      </c>
      <c r="AA143" s="28">
        <v>13.0</v>
      </c>
      <c r="AB143" s="28">
        <v>31.0</v>
      </c>
      <c r="AC143" s="28">
        <v>39.0</v>
      </c>
      <c r="AD143" s="28">
        <f t="shared" si="176"/>
        <v>469</v>
      </c>
      <c r="AF143" s="39"/>
      <c r="AG143" s="39"/>
      <c r="AH143" s="39"/>
      <c r="AI143" s="39"/>
      <c r="AJ143" s="39"/>
      <c r="AK143" s="39"/>
      <c r="AL143" s="39"/>
      <c r="AM143" s="39"/>
    </row>
    <row r="144">
      <c r="A144" s="34">
        <v>18.0</v>
      </c>
      <c r="B144" s="35" t="s">
        <v>2660</v>
      </c>
      <c r="C144" s="35" t="s">
        <v>2661</v>
      </c>
      <c r="D144" s="35">
        <v>2018.0</v>
      </c>
      <c r="E144" s="9" t="s">
        <v>31</v>
      </c>
      <c r="F144" s="9" t="s">
        <v>31</v>
      </c>
      <c r="G144" s="9" t="s">
        <v>31</v>
      </c>
      <c r="H144" s="9" t="s">
        <v>31</v>
      </c>
      <c r="I144" s="9" t="s">
        <v>31</v>
      </c>
      <c r="J144" s="9" t="s">
        <v>31</v>
      </c>
      <c r="K144" s="9" t="s">
        <v>31</v>
      </c>
      <c r="L144" s="9" t="s">
        <v>31</v>
      </c>
      <c r="M144" s="9" t="s">
        <v>31</v>
      </c>
      <c r="N144" s="9" t="s">
        <v>31</v>
      </c>
      <c r="O144" s="9" t="s">
        <v>31</v>
      </c>
      <c r="P144" s="9" t="s">
        <v>31</v>
      </c>
      <c r="Q144" s="39"/>
      <c r="R144" s="39"/>
      <c r="Y144" s="28">
        <v>341.0</v>
      </c>
      <c r="Z144" s="76">
        <v>93.0</v>
      </c>
      <c r="AA144" s="28">
        <v>14.0</v>
      </c>
      <c r="AB144" s="28">
        <v>38.0</v>
      </c>
      <c r="AC144" s="28">
        <v>43.0</v>
      </c>
      <c r="AD144" s="28">
        <f t="shared" si="176"/>
        <v>529</v>
      </c>
    </row>
    <row r="145">
      <c r="A145" s="7">
        <v>21.0</v>
      </c>
      <c r="B145" s="11" t="s">
        <v>114</v>
      </c>
      <c r="C145" s="11" t="s">
        <v>115</v>
      </c>
      <c r="D145" s="7">
        <v>2018.0</v>
      </c>
      <c r="E145" s="11" t="s">
        <v>117</v>
      </c>
      <c r="F145" s="12" t="s">
        <v>40</v>
      </c>
      <c r="G145" s="39">
        <v>0.0</v>
      </c>
      <c r="H145" s="14" t="s">
        <v>39</v>
      </c>
      <c r="I145" s="39">
        <v>40.0</v>
      </c>
      <c r="J145" s="16" t="s">
        <v>3436</v>
      </c>
      <c r="K145" s="25"/>
      <c r="L145" s="25"/>
      <c r="M145" s="25"/>
      <c r="N145" s="25"/>
      <c r="O145" s="25"/>
      <c r="P145" s="25"/>
      <c r="Y145" s="28">
        <v>374.0</v>
      </c>
      <c r="Z145" s="28">
        <v>104.0</v>
      </c>
      <c r="AA145" s="28">
        <v>16.0</v>
      </c>
      <c r="AB145" s="28">
        <v>41.0</v>
      </c>
      <c r="AC145" s="28">
        <v>51.0</v>
      </c>
      <c r="AD145" s="28">
        <f t="shared" si="176"/>
        <v>586</v>
      </c>
      <c r="AE145" s="39"/>
    </row>
    <row r="146">
      <c r="A146" s="7">
        <v>22.0</v>
      </c>
      <c r="B146" s="11" t="s">
        <v>118</v>
      </c>
      <c r="C146" s="11" t="s">
        <v>119</v>
      </c>
      <c r="D146" s="7">
        <v>2018.0</v>
      </c>
      <c r="E146" s="11" t="s">
        <v>121</v>
      </c>
      <c r="F146" s="12" t="s">
        <v>39</v>
      </c>
      <c r="G146" s="72"/>
      <c r="H146" s="14" t="s">
        <v>40</v>
      </c>
      <c r="I146" s="72"/>
      <c r="J146" s="16" t="s">
        <v>3436</v>
      </c>
      <c r="K146" s="25"/>
      <c r="L146" s="25"/>
      <c r="M146" s="25"/>
      <c r="N146" s="25"/>
      <c r="O146" s="25"/>
      <c r="P146" s="25"/>
      <c r="R146" s="20"/>
      <c r="X146" s="39"/>
      <c r="Y146" s="77">
        <v>412.0</v>
      </c>
      <c r="Z146" s="77">
        <v>114.0</v>
      </c>
      <c r="AA146" s="77">
        <v>20.0</v>
      </c>
      <c r="AB146" s="77">
        <v>48.0</v>
      </c>
      <c r="AC146" s="77">
        <v>55.0</v>
      </c>
      <c r="AD146" s="28">
        <f t="shared" si="176"/>
        <v>649</v>
      </c>
    </row>
    <row r="147">
      <c r="A147" s="7">
        <v>23.0</v>
      </c>
      <c r="B147" s="11" t="s">
        <v>122</v>
      </c>
      <c r="C147" s="11" t="s">
        <v>123</v>
      </c>
      <c r="D147" s="7">
        <v>2018.0</v>
      </c>
      <c r="E147" s="11" t="s">
        <v>84</v>
      </c>
      <c r="F147" s="12" t="s">
        <v>39</v>
      </c>
      <c r="G147" s="39">
        <v>6.0</v>
      </c>
      <c r="H147" s="14" t="s">
        <v>40</v>
      </c>
      <c r="I147" s="39">
        <v>0.0</v>
      </c>
      <c r="J147" s="16" t="s">
        <v>3436</v>
      </c>
      <c r="K147" s="25"/>
      <c r="L147" s="25"/>
      <c r="M147" s="25"/>
      <c r="N147" s="25"/>
      <c r="O147" s="25"/>
      <c r="P147" s="11" t="s">
        <v>125</v>
      </c>
      <c r="Y147" s="28">
        <v>436.0</v>
      </c>
      <c r="Z147" s="28">
        <v>119.0</v>
      </c>
      <c r="AA147" s="28">
        <v>23.0</v>
      </c>
      <c r="AB147" s="28">
        <v>49.0</v>
      </c>
      <c r="AC147" s="28">
        <v>56.0</v>
      </c>
      <c r="AD147" s="28">
        <f t="shared" si="176"/>
        <v>683</v>
      </c>
      <c r="AF147" s="39"/>
      <c r="AG147" s="39"/>
      <c r="AH147" s="39"/>
      <c r="AI147" s="39"/>
      <c r="AJ147" s="39"/>
      <c r="AK147" s="39"/>
      <c r="AL147" s="39"/>
      <c r="AM147" s="39"/>
    </row>
    <row r="148">
      <c r="A148" s="7">
        <v>24.0</v>
      </c>
      <c r="B148" s="11" t="s">
        <v>126</v>
      </c>
      <c r="C148" s="11" t="s">
        <v>127</v>
      </c>
      <c r="D148" s="7">
        <v>2018.0</v>
      </c>
      <c r="E148" s="11" t="s">
        <v>47</v>
      </c>
      <c r="F148" s="12" t="s">
        <v>39</v>
      </c>
      <c r="G148" s="39">
        <v>26.0</v>
      </c>
      <c r="H148" s="14" t="s">
        <v>40</v>
      </c>
      <c r="I148" s="39">
        <v>0.0</v>
      </c>
      <c r="J148" s="16" t="s">
        <v>3436</v>
      </c>
      <c r="K148" s="25"/>
      <c r="L148" s="25"/>
      <c r="M148" s="25"/>
      <c r="N148" s="25"/>
      <c r="O148" s="25"/>
      <c r="P148" s="25"/>
      <c r="Y148" s="28">
        <v>447.0</v>
      </c>
      <c r="Z148" s="76">
        <v>128.0</v>
      </c>
      <c r="AA148" s="28">
        <v>23.0</v>
      </c>
      <c r="AB148" s="28">
        <v>51.0</v>
      </c>
      <c r="AC148" s="28">
        <v>56.0</v>
      </c>
      <c r="AD148" s="28">
        <f t="shared" si="176"/>
        <v>705</v>
      </c>
    </row>
    <row r="149">
      <c r="A149" s="7">
        <v>25.0</v>
      </c>
      <c r="B149" s="11" t="s">
        <v>129</v>
      </c>
      <c r="C149" s="11" t="s">
        <v>130</v>
      </c>
      <c r="D149" s="7">
        <v>2018.0</v>
      </c>
      <c r="E149" s="11" t="s">
        <v>132</v>
      </c>
      <c r="F149" s="12" t="s">
        <v>39</v>
      </c>
      <c r="G149" s="72"/>
      <c r="H149" s="14" t="s">
        <v>40</v>
      </c>
      <c r="I149" s="39">
        <v>0.0</v>
      </c>
      <c r="J149" s="16" t="s">
        <v>3436</v>
      </c>
      <c r="K149" s="25"/>
      <c r="L149" s="25"/>
      <c r="M149" s="25"/>
      <c r="N149" s="25"/>
      <c r="O149" s="25"/>
      <c r="P149" s="25"/>
      <c r="X149" s="39"/>
      <c r="Y149" s="77">
        <v>475.0</v>
      </c>
      <c r="Z149" s="39">
        <v>134.0</v>
      </c>
      <c r="AA149" s="77">
        <v>27.0</v>
      </c>
      <c r="AB149" s="77">
        <v>55.0</v>
      </c>
      <c r="AC149" s="77">
        <v>58.0</v>
      </c>
      <c r="AD149" s="28">
        <f t="shared" si="176"/>
        <v>749</v>
      </c>
      <c r="AE149" s="39"/>
    </row>
    <row r="150">
      <c r="A150" s="7">
        <v>26.0</v>
      </c>
      <c r="B150" s="11" t="s">
        <v>133</v>
      </c>
      <c r="C150" s="11" t="s">
        <v>134</v>
      </c>
      <c r="D150" s="7">
        <v>2018.0</v>
      </c>
      <c r="E150" s="11" t="s">
        <v>84</v>
      </c>
      <c r="F150" s="12" t="s">
        <v>39</v>
      </c>
      <c r="G150" s="72"/>
      <c r="H150" s="14" t="s">
        <v>39</v>
      </c>
      <c r="I150" s="72"/>
      <c r="J150" s="12" t="s">
        <v>39</v>
      </c>
      <c r="K150" s="11"/>
      <c r="L150" s="11"/>
      <c r="M150" s="11"/>
      <c r="N150" s="25"/>
      <c r="O150" s="25"/>
      <c r="P150" s="11" t="s">
        <v>136</v>
      </c>
      <c r="R150" s="20"/>
      <c r="Y150" s="28">
        <v>496.0</v>
      </c>
      <c r="Z150" s="28">
        <v>141.0</v>
      </c>
      <c r="AA150" s="28">
        <v>27.0</v>
      </c>
      <c r="AB150" s="28">
        <v>59.0</v>
      </c>
      <c r="AC150" s="28">
        <v>58.0</v>
      </c>
      <c r="AD150" s="28">
        <f t="shared" si="176"/>
        <v>781</v>
      </c>
    </row>
    <row r="151">
      <c r="A151" s="34">
        <v>27.0</v>
      </c>
      <c r="B151" s="35" t="s">
        <v>2663</v>
      </c>
      <c r="C151" s="35" t="s">
        <v>2664</v>
      </c>
      <c r="D151" s="35">
        <v>2018.0</v>
      </c>
      <c r="E151" s="9" t="s">
        <v>31</v>
      </c>
      <c r="F151" s="9" t="s">
        <v>31</v>
      </c>
      <c r="G151" s="9" t="s">
        <v>31</v>
      </c>
      <c r="H151" s="9" t="s">
        <v>31</v>
      </c>
      <c r="I151" s="9" t="s">
        <v>31</v>
      </c>
      <c r="J151" s="9" t="s">
        <v>31</v>
      </c>
      <c r="K151" s="9" t="s">
        <v>31</v>
      </c>
      <c r="L151" s="9" t="s">
        <v>31</v>
      </c>
      <c r="M151" s="9" t="s">
        <v>31</v>
      </c>
      <c r="N151" s="9" t="s">
        <v>31</v>
      </c>
      <c r="O151" s="9" t="s">
        <v>31</v>
      </c>
      <c r="P151" s="9" t="s">
        <v>31</v>
      </c>
      <c r="Q151" s="39"/>
      <c r="R151" s="39"/>
      <c r="X151" s="39"/>
      <c r="Y151" s="39"/>
      <c r="Z151" s="39"/>
      <c r="AA151" s="39"/>
      <c r="AB151" s="39"/>
      <c r="AC151" s="39"/>
      <c r="AD151" s="39"/>
      <c r="AF151" s="39"/>
      <c r="AG151" s="39"/>
      <c r="AH151" s="39"/>
      <c r="AI151" s="39"/>
      <c r="AJ151" s="39"/>
      <c r="AK151" s="39"/>
      <c r="AL151" s="39"/>
      <c r="AM151" s="39"/>
    </row>
    <row r="152">
      <c r="A152" s="7">
        <v>28.0</v>
      </c>
      <c r="B152" s="11" t="s">
        <v>137</v>
      </c>
      <c r="C152" s="11" t="s">
        <v>138</v>
      </c>
      <c r="D152" s="7">
        <v>2018.0</v>
      </c>
      <c r="E152" s="11" t="s">
        <v>140</v>
      </c>
      <c r="F152" s="12" t="s">
        <v>39</v>
      </c>
      <c r="G152" s="39">
        <v>40.0</v>
      </c>
      <c r="H152" s="14" t="s">
        <v>40</v>
      </c>
      <c r="I152" s="39">
        <v>0.0</v>
      </c>
      <c r="J152" s="16" t="s">
        <v>3436</v>
      </c>
      <c r="K152" s="25"/>
      <c r="L152" s="25"/>
      <c r="M152" s="25"/>
      <c r="N152" s="25"/>
      <c r="O152" s="25"/>
      <c r="P152" s="25"/>
      <c r="S152" s="39"/>
      <c r="T152" s="39"/>
      <c r="U152" s="39"/>
      <c r="V152" s="39"/>
      <c r="W152" s="39"/>
      <c r="X152" s="39"/>
      <c r="Y152" s="39"/>
      <c r="Z152" s="39"/>
      <c r="AA152" s="39"/>
      <c r="AB152" s="39"/>
      <c r="AC152" s="39"/>
      <c r="AD152" s="39"/>
      <c r="AE152" s="39"/>
    </row>
    <row r="153">
      <c r="A153" s="34">
        <v>29.0</v>
      </c>
      <c r="B153" s="35" t="s">
        <v>2666</v>
      </c>
      <c r="C153" s="35" t="s">
        <v>2667</v>
      </c>
      <c r="D153" s="35">
        <v>2018.0</v>
      </c>
      <c r="E153" s="9" t="s">
        <v>31</v>
      </c>
      <c r="F153" s="9" t="s">
        <v>31</v>
      </c>
      <c r="G153" s="9" t="s">
        <v>31</v>
      </c>
      <c r="H153" s="9" t="s">
        <v>31</v>
      </c>
      <c r="I153" s="9" t="s">
        <v>31</v>
      </c>
      <c r="J153" s="9" t="s">
        <v>31</v>
      </c>
      <c r="K153" s="9" t="s">
        <v>31</v>
      </c>
      <c r="L153" s="9" t="s">
        <v>31</v>
      </c>
      <c r="M153" s="9" t="s">
        <v>31</v>
      </c>
      <c r="N153" s="9" t="s">
        <v>31</v>
      </c>
      <c r="O153" s="9" t="s">
        <v>31</v>
      </c>
      <c r="P153" s="9" t="s">
        <v>31</v>
      </c>
      <c r="Q153" s="39"/>
      <c r="R153" s="39"/>
      <c r="X153" s="39"/>
      <c r="Y153" s="39"/>
      <c r="Z153" s="39"/>
      <c r="AA153" s="39"/>
      <c r="AB153" s="39"/>
      <c r="AC153" s="39"/>
      <c r="AD153" s="39"/>
    </row>
    <row r="154">
      <c r="A154" s="7">
        <v>30.0</v>
      </c>
      <c r="B154" s="11" t="s">
        <v>141</v>
      </c>
      <c r="C154" s="11" t="s">
        <v>142</v>
      </c>
      <c r="D154" s="7">
        <v>2018.0</v>
      </c>
      <c r="E154" s="11" t="s">
        <v>84</v>
      </c>
      <c r="F154" s="12" t="s">
        <v>39</v>
      </c>
      <c r="G154" s="72"/>
      <c r="H154" s="14" t="s">
        <v>40</v>
      </c>
      <c r="I154" s="72"/>
      <c r="J154" s="16" t="s">
        <v>3436</v>
      </c>
      <c r="K154" s="25"/>
      <c r="L154" s="25"/>
      <c r="M154" s="25"/>
      <c r="N154" s="25"/>
      <c r="O154" s="25"/>
      <c r="P154" s="25"/>
      <c r="S154" s="39"/>
      <c r="T154" s="39"/>
      <c r="U154" s="39"/>
      <c r="V154" s="39"/>
      <c r="W154" s="39"/>
      <c r="AE154" s="39"/>
      <c r="AF154" s="39"/>
      <c r="AG154" s="39"/>
      <c r="AH154" s="39"/>
      <c r="AI154" s="39"/>
      <c r="AJ154" s="39"/>
      <c r="AK154" s="39"/>
      <c r="AL154" s="39"/>
      <c r="AM154" s="39"/>
    </row>
    <row r="155">
      <c r="A155" s="7">
        <v>31.0</v>
      </c>
      <c r="B155" s="11" t="s">
        <v>144</v>
      </c>
      <c r="C155" s="11" t="s">
        <v>145</v>
      </c>
      <c r="D155" s="7">
        <v>2018.0</v>
      </c>
      <c r="E155" s="11" t="s">
        <v>47</v>
      </c>
      <c r="F155" s="12" t="s">
        <v>39</v>
      </c>
      <c r="G155" s="78"/>
      <c r="H155" s="14" t="s">
        <v>40</v>
      </c>
      <c r="I155" s="78"/>
      <c r="J155" s="16" t="s">
        <v>3436</v>
      </c>
      <c r="K155" s="25"/>
      <c r="L155" s="25"/>
      <c r="M155" s="25"/>
      <c r="N155" s="25"/>
      <c r="O155" s="25"/>
      <c r="P155" s="11" t="s">
        <v>147</v>
      </c>
      <c r="S155" s="39"/>
      <c r="T155" s="39"/>
      <c r="U155" s="39"/>
      <c r="V155" s="39"/>
      <c r="W155" s="39"/>
      <c r="AE155" s="39"/>
    </row>
    <row r="156">
      <c r="A156" s="7">
        <v>32.0</v>
      </c>
      <c r="B156" s="11" t="s">
        <v>148</v>
      </c>
      <c r="C156" s="11" t="s">
        <v>149</v>
      </c>
      <c r="D156" s="7">
        <v>2018.0</v>
      </c>
      <c r="E156" s="11" t="s">
        <v>47</v>
      </c>
      <c r="F156" s="12" t="s">
        <v>39</v>
      </c>
      <c r="G156" s="72"/>
      <c r="H156" s="14" t="s">
        <v>39</v>
      </c>
      <c r="I156" s="72"/>
      <c r="J156" s="12" t="s">
        <v>39</v>
      </c>
      <c r="K156" s="11"/>
      <c r="L156" s="11"/>
      <c r="M156" s="11"/>
      <c r="N156" s="25"/>
      <c r="O156" s="25"/>
      <c r="P156" s="11" t="s">
        <v>151</v>
      </c>
      <c r="X156" s="39"/>
      <c r="Y156" s="39"/>
      <c r="Z156" s="39"/>
      <c r="AA156" s="39"/>
      <c r="AB156" s="39"/>
      <c r="AC156" s="39"/>
      <c r="AD156" s="39"/>
      <c r="AE156" s="39"/>
      <c r="AF156" s="39"/>
      <c r="AG156" s="39"/>
      <c r="AH156" s="39"/>
      <c r="AI156" s="39"/>
      <c r="AJ156" s="39"/>
      <c r="AK156" s="39"/>
      <c r="AL156" s="39"/>
      <c r="AM156" s="39"/>
    </row>
    <row r="157">
      <c r="A157" s="7">
        <v>33.0</v>
      </c>
      <c r="B157" s="11" t="s">
        <v>152</v>
      </c>
      <c r="C157" s="11" t="s">
        <v>153</v>
      </c>
      <c r="D157" s="7">
        <v>2018.0</v>
      </c>
      <c r="E157" s="11" t="s">
        <v>155</v>
      </c>
      <c r="F157" s="12" t="s">
        <v>39</v>
      </c>
      <c r="G157" s="72"/>
      <c r="H157" s="14" t="s">
        <v>40</v>
      </c>
      <c r="I157" s="72"/>
      <c r="J157" s="16" t="s">
        <v>3436</v>
      </c>
      <c r="K157" s="25"/>
      <c r="L157" s="25"/>
      <c r="M157" s="25"/>
      <c r="N157" s="25"/>
      <c r="O157" s="25"/>
      <c r="P157" s="25"/>
      <c r="X157" s="39"/>
      <c r="Y157" s="39"/>
      <c r="Z157" s="39"/>
      <c r="AA157" s="39"/>
      <c r="AB157" s="39"/>
      <c r="AC157" s="39"/>
      <c r="AD157" s="39"/>
      <c r="AF157" s="39"/>
      <c r="AG157" s="39"/>
      <c r="AH157" s="39"/>
      <c r="AI157" s="39"/>
      <c r="AJ157" s="39"/>
      <c r="AK157" s="39"/>
      <c r="AL157" s="39"/>
      <c r="AM157" s="39"/>
    </row>
    <row r="158">
      <c r="A158" s="7">
        <v>34.0</v>
      </c>
      <c r="B158" s="11" t="s">
        <v>156</v>
      </c>
      <c r="C158" s="11" t="s">
        <v>157</v>
      </c>
      <c r="D158" s="7">
        <v>2018.0</v>
      </c>
      <c r="E158" s="11" t="s">
        <v>159</v>
      </c>
      <c r="F158" s="12" t="s">
        <v>39</v>
      </c>
      <c r="G158" s="72"/>
      <c r="H158" s="14" t="s">
        <v>40</v>
      </c>
      <c r="I158" s="72"/>
      <c r="J158" s="16" t="s">
        <v>3436</v>
      </c>
      <c r="K158" s="25"/>
      <c r="L158" s="25"/>
      <c r="M158" s="25"/>
      <c r="N158" s="25"/>
      <c r="O158" s="25"/>
      <c r="P158" s="11" t="s">
        <v>160</v>
      </c>
      <c r="S158" s="39"/>
      <c r="T158" s="39"/>
      <c r="U158" s="39"/>
      <c r="V158" s="39"/>
      <c r="W158" s="39"/>
      <c r="AF158" s="39"/>
      <c r="AG158" s="39"/>
      <c r="AH158" s="39"/>
      <c r="AI158" s="39"/>
      <c r="AJ158" s="39"/>
      <c r="AK158" s="39"/>
      <c r="AL158" s="39"/>
      <c r="AM158" s="39"/>
    </row>
    <row r="159">
      <c r="A159" s="7">
        <v>35.0</v>
      </c>
      <c r="B159" s="11" t="s">
        <v>161</v>
      </c>
      <c r="C159" s="11" t="s">
        <v>162</v>
      </c>
      <c r="D159" s="7">
        <v>2018.0</v>
      </c>
      <c r="E159" s="11" t="s">
        <v>47</v>
      </c>
      <c r="F159" s="12" t="s">
        <v>39</v>
      </c>
      <c r="G159" s="72"/>
      <c r="H159" s="14" t="s">
        <v>40</v>
      </c>
      <c r="I159" s="39">
        <v>0.0</v>
      </c>
      <c r="J159" s="16" t="s">
        <v>3436</v>
      </c>
      <c r="K159" s="25"/>
      <c r="L159" s="25"/>
      <c r="M159" s="25"/>
      <c r="N159" s="25"/>
      <c r="O159" s="25"/>
      <c r="P159" s="11" t="s">
        <v>105</v>
      </c>
      <c r="AE159" s="39"/>
    </row>
    <row r="160">
      <c r="A160" s="7">
        <v>36.0</v>
      </c>
      <c r="B160" s="11" t="s">
        <v>164</v>
      </c>
      <c r="C160" s="11" t="s">
        <v>165</v>
      </c>
      <c r="D160" s="7">
        <v>2018.0</v>
      </c>
      <c r="E160" s="11" t="s">
        <v>47</v>
      </c>
      <c r="F160" s="12" t="s">
        <v>39</v>
      </c>
      <c r="G160" s="39">
        <v>24.0</v>
      </c>
      <c r="H160" s="14" t="s">
        <v>40</v>
      </c>
      <c r="I160" s="39">
        <v>0.0</v>
      </c>
      <c r="J160" s="16" t="s">
        <v>3436</v>
      </c>
      <c r="K160" s="25"/>
      <c r="L160" s="25"/>
      <c r="M160" s="25"/>
      <c r="N160" s="25"/>
      <c r="O160" s="25"/>
      <c r="P160" s="25"/>
      <c r="X160" s="39"/>
      <c r="Y160" s="39"/>
      <c r="Z160" s="39"/>
      <c r="AA160" s="39"/>
      <c r="AB160" s="39"/>
      <c r="AC160" s="39"/>
      <c r="AD160" s="39"/>
      <c r="AE160" s="39"/>
    </row>
    <row r="161">
      <c r="A161" s="7">
        <v>37.0</v>
      </c>
      <c r="B161" s="11" t="s">
        <v>167</v>
      </c>
      <c r="C161" s="11" t="s">
        <v>168</v>
      </c>
      <c r="D161" s="7">
        <v>2018.0</v>
      </c>
      <c r="E161" s="11" t="s">
        <v>84</v>
      </c>
      <c r="F161" s="12" t="s">
        <v>39</v>
      </c>
      <c r="G161" s="39">
        <v>20.0</v>
      </c>
      <c r="H161" s="14" t="s">
        <v>40</v>
      </c>
      <c r="I161" s="39">
        <v>0.0</v>
      </c>
      <c r="J161" s="16" t="s">
        <v>3436</v>
      </c>
      <c r="K161" s="25"/>
      <c r="L161" s="25"/>
      <c r="M161" s="25"/>
      <c r="N161" s="25"/>
      <c r="O161" s="25"/>
      <c r="P161" s="25"/>
      <c r="AF161" s="39"/>
      <c r="AG161" s="39"/>
      <c r="AH161" s="39"/>
      <c r="AI161" s="39"/>
      <c r="AJ161" s="39"/>
      <c r="AK161" s="39"/>
      <c r="AL161" s="39"/>
      <c r="AM161" s="39"/>
    </row>
    <row r="162">
      <c r="A162" s="7">
        <v>38.0</v>
      </c>
      <c r="B162" s="11" t="s">
        <v>170</v>
      </c>
      <c r="C162" s="11" t="s">
        <v>171</v>
      </c>
      <c r="D162" s="7">
        <v>2018.0</v>
      </c>
      <c r="E162" s="11" t="s">
        <v>173</v>
      </c>
      <c r="F162" s="12" t="s">
        <v>39</v>
      </c>
      <c r="G162" s="72"/>
      <c r="H162" s="14" t="s">
        <v>40</v>
      </c>
      <c r="I162" s="39">
        <v>0.0</v>
      </c>
      <c r="J162" s="16" t="s">
        <v>3436</v>
      </c>
      <c r="K162" s="25"/>
      <c r="L162" s="25"/>
      <c r="M162" s="25"/>
      <c r="N162" s="25"/>
      <c r="O162" s="25"/>
      <c r="P162" s="25"/>
      <c r="S162" s="39"/>
      <c r="T162" s="39"/>
      <c r="U162" s="39"/>
      <c r="V162" s="39"/>
      <c r="W162" s="39"/>
      <c r="AF162" s="39"/>
      <c r="AG162" s="39"/>
      <c r="AH162" s="39"/>
      <c r="AI162" s="39"/>
      <c r="AJ162" s="39"/>
      <c r="AK162" s="39"/>
      <c r="AL162" s="39"/>
      <c r="AM162" s="39"/>
    </row>
    <row r="163">
      <c r="A163" s="34">
        <v>39.0</v>
      </c>
      <c r="B163" s="35" t="s">
        <v>2669</v>
      </c>
      <c r="C163" s="35" t="s">
        <v>2670</v>
      </c>
      <c r="D163" s="35">
        <v>2018.0</v>
      </c>
      <c r="E163" s="9" t="s">
        <v>31</v>
      </c>
      <c r="F163" s="9" t="s">
        <v>31</v>
      </c>
      <c r="G163" s="9" t="s">
        <v>31</v>
      </c>
      <c r="H163" s="9" t="s">
        <v>31</v>
      </c>
      <c r="I163" s="9" t="s">
        <v>31</v>
      </c>
      <c r="J163" s="9" t="s">
        <v>31</v>
      </c>
      <c r="K163" s="9" t="s">
        <v>31</v>
      </c>
      <c r="L163" s="9" t="s">
        <v>31</v>
      </c>
      <c r="M163" s="9" t="s">
        <v>31</v>
      </c>
      <c r="N163" s="9" t="s">
        <v>31</v>
      </c>
      <c r="O163" s="9" t="s">
        <v>31</v>
      </c>
      <c r="P163" s="9" t="s">
        <v>31</v>
      </c>
      <c r="Q163" s="39"/>
      <c r="R163" s="39"/>
      <c r="S163" s="39"/>
      <c r="T163" s="39"/>
      <c r="U163" s="39"/>
      <c r="V163" s="39"/>
      <c r="W163" s="39"/>
      <c r="AE163" s="39"/>
    </row>
    <row r="164">
      <c r="A164" s="7">
        <v>40.0</v>
      </c>
      <c r="B164" s="11" t="s">
        <v>174</v>
      </c>
      <c r="C164" s="11" t="s">
        <v>175</v>
      </c>
      <c r="D164" s="7">
        <v>2018.0</v>
      </c>
      <c r="E164" s="11" t="s">
        <v>84</v>
      </c>
      <c r="F164" s="12" t="s">
        <v>39</v>
      </c>
      <c r="G164" s="72"/>
      <c r="H164" s="14" t="s">
        <v>40</v>
      </c>
      <c r="I164" s="39">
        <v>0.0</v>
      </c>
      <c r="J164" s="16" t="s">
        <v>3436</v>
      </c>
      <c r="K164" s="25"/>
      <c r="L164" s="25"/>
      <c r="M164" s="25"/>
      <c r="N164" s="25"/>
      <c r="O164" s="25"/>
      <c r="P164" s="11" t="s">
        <v>177</v>
      </c>
    </row>
    <row r="165">
      <c r="A165" s="34">
        <v>41.0</v>
      </c>
      <c r="B165" s="35" t="s">
        <v>2672</v>
      </c>
      <c r="C165" s="35" t="s">
        <v>2673</v>
      </c>
      <c r="D165" s="35">
        <v>2018.0</v>
      </c>
      <c r="E165" s="9" t="s">
        <v>31</v>
      </c>
      <c r="F165" s="9" t="s">
        <v>31</v>
      </c>
      <c r="G165" s="9" t="s">
        <v>31</v>
      </c>
      <c r="H165" s="9" t="s">
        <v>31</v>
      </c>
      <c r="I165" s="9" t="s">
        <v>31</v>
      </c>
      <c r="J165" s="9" t="s">
        <v>31</v>
      </c>
      <c r="K165" s="9" t="s">
        <v>31</v>
      </c>
      <c r="L165" s="9" t="s">
        <v>31</v>
      </c>
      <c r="M165" s="9" t="s">
        <v>31</v>
      </c>
      <c r="N165" s="9" t="s">
        <v>31</v>
      </c>
      <c r="O165" s="9" t="s">
        <v>31</v>
      </c>
      <c r="P165" s="9" t="s">
        <v>31</v>
      </c>
      <c r="Q165" s="39"/>
      <c r="R165" s="39"/>
      <c r="AF165" s="39"/>
      <c r="AG165" s="39"/>
      <c r="AH165" s="39"/>
      <c r="AI165" s="39"/>
      <c r="AJ165" s="39"/>
      <c r="AK165" s="39"/>
      <c r="AL165" s="39"/>
      <c r="AM165" s="39"/>
    </row>
    <row r="166">
      <c r="A166" s="34">
        <v>42.0</v>
      </c>
      <c r="B166" s="35" t="s">
        <v>2675</v>
      </c>
      <c r="C166" s="35" t="s">
        <v>2676</v>
      </c>
      <c r="D166" s="35">
        <v>2018.0</v>
      </c>
      <c r="E166" s="9" t="s">
        <v>31</v>
      </c>
      <c r="F166" s="9" t="s">
        <v>31</v>
      </c>
      <c r="G166" s="9" t="s">
        <v>31</v>
      </c>
      <c r="H166" s="9" t="s">
        <v>31</v>
      </c>
      <c r="I166" s="9" t="s">
        <v>31</v>
      </c>
      <c r="J166" s="9" t="s">
        <v>31</v>
      </c>
      <c r="K166" s="9" t="s">
        <v>31</v>
      </c>
      <c r="L166" s="9" t="s">
        <v>31</v>
      </c>
      <c r="M166" s="9" t="s">
        <v>31</v>
      </c>
      <c r="N166" s="9" t="s">
        <v>31</v>
      </c>
      <c r="O166" s="9" t="s">
        <v>31</v>
      </c>
      <c r="P166" s="9" t="s">
        <v>31</v>
      </c>
      <c r="Q166" s="39"/>
      <c r="R166" s="39"/>
      <c r="S166" s="39"/>
      <c r="T166" s="39"/>
      <c r="U166" s="39"/>
      <c r="V166" s="39"/>
      <c r="W166" s="39"/>
      <c r="X166" s="20"/>
      <c r="Y166" s="20"/>
      <c r="Z166" s="20"/>
      <c r="AA166" s="20"/>
      <c r="AB166" s="20"/>
      <c r="AC166" s="20"/>
      <c r="AD166" s="20"/>
    </row>
    <row r="167">
      <c r="A167" s="7">
        <v>43.0</v>
      </c>
      <c r="B167" s="11" t="s">
        <v>178</v>
      </c>
      <c r="C167" s="11" t="s">
        <v>179</v>
      </c>
      <c r="D167" s="7">
        <v>2018.0</v>
      </c>
      <c r="E167" s="11" t="s">
        <v>181</v>
      </c>
      <c r="F167" s="12" t="s">
        <v>39</v>
      </c>
      <c r="G167" s="39" t="s">
        <v>74</v>
      </c>
      <c r="H167" s="14" t="s">
        <v>39</v>
      </c>
      <c r="I167" s="39" t="s">
        <v>74</v>
      </c>
      <c r="J167" s="12" t="s">
        <v>39</v>
      </c>
      <c r="K167" s="18"/>
      <c r="L167" s="25"/>
      <c r="M167" s="25"/>
      <c r="N167" s="25"/>
      <c r="O167" s="25"/>
      <c r="P167" s="11" t="s">
        <v>182</v>
      </c>
      <c r="S167" s="39"/>
      <c r="T167" s="39"/>
      <c r="U167" s="39"/>
      <c r="V167" s="39"/>
      <c r="W167" s="39"/>
    </row>
    <row r="168">
      <c r="A168" s="34">
        <v>44.0</v>
      </c>
      <c r="B168" s="35" t="s">
        <v>183</v>
      </c>
      <c r="C168" s="35" t="s">
        <v>184</v>
      </c>
      <c r="D168" s="34">
        <v>2018.0</v>
      </c>
      <c r="E168" s="11" t="s">
        <v>47</v>
      </c>
      <c r="F168" s="12" t="s">
        <v>39</v>
      </c>
      <c r="G168" s="39">
        <v>60.0</v>
      </c>
      <c r="H168" s="14" t="s">
        <v>40</v>
      </c>
      <c r="I168" s="39">
        <v>0.0</v>
      </c>
      <c r="J168" s="16" t="s">
        <v>3436</v>
      </c>
      <c r="K168" s="25"/>
      <c r="L168" s="25"/>
      <c r="M168" s="25"/>
      <c r="N168" s="25"/>
      <c r="O168" s="25"/>
      <c r="P168" s="25"/>
      <c r="S168" s="39"/>
      <c r="T168" s="39"/>
      <c r="U168" s="39"/>
      <c r="V168" s="39"/>
      <c r="W168" s="39" t="s">
        <v>3740</v>
      </c>
      <c r="X168" s="39"/>
      <c r="Y168" s="39"/>
      <c r="Z168" s="39"/>
      <c r="AA168" s="39"/>
      <c r="AB168" s="39"/>
      <c r="AC168" s="39"/>
      <c r="AD168" s="39"/>
    </row>
    <row r="169">
      <c r="A169" s="34">
        <v>45.0</v>
      </c>
      <c r="B169" s="35" t="s">
        <v>2678</v>
      </c>
      <c r="C169" s="35" t="s">
        <v>2679</v>
      </c>
      <c r="D169" s="35">
        <v>2018.0</v>
      </c>
      <c r="E169" s="9" t="s">
        <v>31</v>
      </c>
      <c r="F169" s="9" t="s">
        <v>31</v>
      </c>
      <c r="G169" s="9" t="s">
        <v>31</v>
      </c>
      <c r="H169" s="9" t="s">
        <v>31</v>
      </c>
      <c r="I169" s="9" t="s">
        <v>31</v>
      </c>
      <c r="J169" s="9" t="s">
        <v>31</v>
      </c>
      <c r="K169" s="9" t="s">
        <v>31</v>
      </c>
      <c r="L169" s="9" t="s">
        <v>31</v>
      </c>
      <c r="M169" s="9" t="s">
        <v>31</v>
      </c>
      <c r="N169" s="9" t="s">
        <v>31</v>
      </c>
      <c r="O169" s="9" t="s">
        <v>31</v>
      </c>
      <c r="P169" s="9" t="s">
        <v>31</v>
      </c>
      <c r="Q169" s="39"/>
      <c r="R169" s="39"/>
      <c r="S169" s="39"/>
      <c r="T169" s="39"/>
      <c r="U169" s="39"/>
      <c r="V169" s="39"/>
      <c r="W169" s="39"/>
      <c r="AE169" s="20"/>
    </row>
    <row r="170">
      <c r="A170" s="34">
        <v>46.0</v>
      </c>
      <c r="B170" s="35" t="s">
        <v>3741</v>
      </c>
      <c r="C170" s="35" t="s">
        <v>3742</v>
      </c>
      <c r="D170" s="34">
        <v>2018.0</v>
      </c>
      <c r="E170" s="11" t="s">
        <v>1596</v>
      </c>
      <c r="F170" s="12" t="s">
        <v>40</v>
      </c>
      <c r="G170" s="39">
        <v>0.0</v>
      </c>
      <c r="H170" s="14" t="s">
        <v>39</v>
      </c>
      <c r="I170" s="39">
        <v>40.0</v>
      </c>
      <c r="J170" s="16" t="s">
        <v>3436</v>
      </c>
      <c r="K170" s="79"/>
      <c r="L170" s="80"/>
      <c r="M170" s="80"/>
      <c r="N170" s="80"/>
      <c r="O170" s="80"/>
      <c r="P170" s="79"/>
    </row>
    <row r="171">
      <c r="A171" s="34">
        <v>47.0</v>
      </c>
      <c r="B171" s="35" t="s">
        <v>186</v>
      </c>
      <c r="C171" s="35" t="s">
        <v>187</v>
      </c>
      <c r="D171" s="34">
        <v>2018.0</v>
      </c>
      <c r="E171" s="11" t="s">
        <v>84</v>
      </c>
      <c r="F171" s="12" t="s">
        <v>39</v>
      </c>
      <c r="G171" s="72"/>
      <c r="H171" s="14" t="s">
        <v>39</v>
      </c>
      <c r="I171" s="72"/>
      <c r="J171" s="12" t="s">
        <v>40</v>
      </c>
      <c r="K171" s="11"/>
      <c r="L171" s="25"/>
      <c r="M171" s="25"/>
      <c r="N171" s="25"/>
      <c r="O171" s="25"/>
      <c r="P171" s="11" t="s">
        <v>190</v>
      </c>
      <c r="S171" s="39"/>
      <c r="T171" s="39"/>
      <c r="U171" s="39"/>
      <c r="V171" s="39"/>
      <c r="W171" s="39"/>
      <c r="X171" s="39"/>
      <c r="Y171" s="39"/>
      <c r="Z171" s="39"/>
      <c r="AA171" s="39"/>
      <c r="AB171" s="39"/>
      <c r="AC171" s="39"/>
      <c r="AD171" s="39"/>
      <c r="AE171" s="39"/>
      <c r="AF171" s="20"/>
      <c r="AG171" s="20"/>
      <c r="AH171" s="20"/>
      <c r="AI171" s="20"/>
      <c r="AJ171" s="20"/>
      <c r="AK171" s="20"/>
      <c r="AL171" s="20"/>
      <c r="AM171" s="20"/>
    </row>
    <row r="172">
      <c r="A172" s="34">
        <v>48.0</v>
      </c>
      <c r="B172" s="35" t="s">
        <v>191</v>
      </c>
      <c r="C172" s="35" t="s">
        <v>192</v>
      </c>
      <c r="D172" s="34">
        <v>2018.0</v>
      </c>
      <c r="E172" s="11" t="s">
        <v>194</v>
      </c>
      <c r="F172" s="12" t="s">
        <v>39</v>
      </c>
      <c r="G172" s="39">
        <v>48.0</v>
      </c>
      <c r="H172" s="14" t="s">
        <v>40</v>
      </c>
      <c r="I172" s="39">
        <v>0.0</v>
      </c>
      <c r="J172" s="16" t="s">
        <v>3436</v>
      </c>
      <c r="K172" s="25"/>
      <c r="L172" s="25"/>
      <c r="M172" s="25"/>
      <c r="N172" s="25"/>
      <c r="O172" s="25"/>
      <c r="P172" s="25"/>
    </row>
    <row r="173">
      <c r="A173" s="34">
        <v>49.0</v>
      </c>
      <c r="B173" s="35" t="s">
        <v>2681</v>
      </c>
      <c r="C173" s="35" t="s">
        <v>2682</v>
      </c>
      <c r="D173" s="35">
        <v>2018.0</v>
      </c>
      <c r="E173" s="9" t="s">
        <v>31</v>
      </c>
      <c r="F173" s="9" t="s">
        <v>31</v>
      </c>
      <c r="G173" s="9" t="s">
        <v>31</v>
      </c>
      <c r="H173" s="9" t="s">
        <v>31</v>
      </c>
      <c r="I173" s="9" t="s">
        <v>31</v>
      </c>
      <c r="J173" s="9" t="s">
        <v>31</v>
      </c>
      <c r="K173" s="9" t="s">
        <v>31</v>
      </c>
      <c r="L173" s="9" t="s">
        <v>31</v>
      </c>
      <c r="M173" s="9" t="s">
        <v>31</v>
      </c>
      <c r="N173" s="9" t="s">
        <v>31</v>
      </c>
      <c r="O173" s="9" t="s">
        <v>31</v>
      </c>
      <c r="P173" s="9" t="s">
        <v>31</v>
      </c>
      <c r="Q173" s="39"/>
      <c r="R173" s="39"/>
      <c r="X173" s="39"/>
      <c r="Y173" s="39"/>
      <c r="Z173" s="39"/>
      <c r="AA173" s="39"/>
      <c r="AB173" s="39"/>
      <c r="AC173" s="39"/>
      <c r="AD173" s="39"/>
      <c r="AF173" s="39"/>
      <c r="AG173" s="39"/>
      <c r="AH173" s="39"/>
      <c r="AI173" s="39"/>
      <c r="AJ173" s="39"/>
      <c r="AK173" s="39"/>
      <c r="AL173" s="39"/>
      <c r="AM173" s="39"/>
    </row>
    <row r="174">
      <c r="A174" s="34">
        <v>50.0</v>
      </c>
      <c r="B174" s="35" t="s">
        <v>2684</v>
      </c>
      <c r="C174" s="35" t="s">
        <v>2685</v>
      </c>
      <c r="D174" s="35">
        <v>2018.0</v>
      </c>
      <c r="E174" s="9" t="s">
        <v>31</v>
      </c>
      <c r="F174" s="9" t="s">
        <v>31</v>
      </c>
      <c r="G174" s="9" t="s">
        <v>31</v>
      </c>
      <c r="H174" s="9" t="s">
        <v>31</v>
      </c>
      <c r="I174" s="9" t="s">
        <v>31</v>
      </c>
      <c r="J174" s="9" t="s">
        <v>31</v>
      </c>
      <c r="K174" s="9" t="s">
        <v>31</v>
      </c>
      <c r="L174" s="9" t="s">
        <v>31</v>
      </c>
      <c r="M174" s="9" t="s">
        <v>31</v>
      </c>
      <c r="N174" s="9" t="s">
        <v>31</v>
      </c>
      <c r="O174" s="9" t="s">
        <v>31</v>
      </c>
      <c r="P174" s="9" t="s">
        <v>31</v>
      </c>
      <c r="Q174" s="39"/>
      <c r="R174" s="39"/>
      <c r="AE174" s="39"/>
    </row>
    <row r="175">
      <c r="A175" s="7">
        <v>51.0</v>
      </c>
      <c r="B175" s="8" t="s">
        <v>3743</v>
      </c>
      <c r="C175" s="8" t="s">
        <v>3744</v>
      </c>
      <c r="D175" s="7">
        <v>2018.0</v>
      </c>
      <c r="E175" s="9" t="s">
        <v>31</v>
      </c>
      <c r="F175" s="9" t="s">
        <v>31</v>
      </c>
      <c r="G175" s="9" t="s">
        <v>31</v>
      </c>
      <c r="H175" s="9" t="s">
        <v>31</v>
      </c>
      <c r="I175" s="9" t="s">
        <v>31</v>
      </c>
      <c r="J175" s="9" t="s">
        <v>31</v>
      </c>
      <c r="K175" s="80"/>
      <c r="L175" s="80"/>
      <c r="M175" s="80"/>
      <c r="N175" s="80"/>
      <c r="O175" s="80"/>
      <c r="P175" s="80"/>
      <c r="S175" s="39"/>
      <c r="T175" s="39"/>
      <c r="U175" s="39"/>
      <c r="V175" s="39"/>
      <c r="W175" s="39"/>
      <c r="X175" s="20"/>
      <c r="Y175" s="20"/>
      <c r="Z175" s="20"/>
      <c r="AA175" s="20"/>
      <c r="AB175" s="20"/>
      <c r="AC175" s="20"/>
      <c r="AD175" s="20"/>
    </row>
    <row r="176">
      <c r="A176" s="7">
        <v>52.0</v>
      </c>
      <c r="B176" s="11" t="s">
        <v>195</v>
      </c>
      <c r="C176" s="11" t="s">
        <v>196</v>
      </c>
      <c r="D176" s="7">
        <v>2018.0</v>
      </c>
      <c r="E176" s="11" t="s">
        <v>173</v>
      </c>
      <c r="F176" s="12" t="s">
        <v>39</v>
      </c>
      <c r="G176" s="39">
        <v>70.0</v>
      </c>
      <c r="H176" s="14" t="s">
        <v>40</v>
      </c>
      <c r="I176" s="39">
        <v>0.0</v>
      </c>
      <c r="J176" s="16" t="s">
        <v>3436</v>
      </c>
      <c r="K176" s="25"/>
      <c r="L176" s="25"/>
      <c r="M176" s="25"/>
      <c r="N176" s="25"/>
      <c r="O176" s="25"/>
      <c r="P176" s="25"/>
      <c r="S176" s="39"/>
      <c r="T176" s="39"/>
      <c r="U176" s="39"/>
      <c r="V176" s="39"/>
      <c r="W176" s="39"/>
      <c r="AE176" s="39"/>
      <c r="AF176" s="39"/>
      <c r="AG176" s="39"/>
      <c r="AH176" s="39"/>
      <c r="AI176" s="39"/>
      <c r="AJ176" s="39"/>
      <c r="AK176" s="39"/>
      <c r="AL176" s="39"/>
      <c r="AM176" s="39"/>
    </row>
    <row r="177">
      <c r="A177" s="34">
        <v>53.0</v>
      </c>
      <c r="B177" s="8" t="s">
        <v>3745</v>
      </c>
      <c r="C177" s="8" t="s">
        <v>3746</v>
      </c>
      <c r="D177" s="7">
        <v>2018.0</v>
      </c>
      <c r="E177" s="11" t="s">
        <v>47</v>
      </c>
      <c r="F177" s="14" t="s">
        <v>40</v>
      </c>
      <c r="G177" s="39">
        <v>0.0</v>
      </c>
      <c r="H177" s="12" t="s">
        <v>39</v>
      </c>
      <c r="I177" s="39">
        <v>15.0</v>
      </c>
      <c r="J177" s="16" t="s">
        <v>3436</v>
      </c>
      <c r="K177" s="9"/>
      <c r="L177" s="9"/>
      <c r="M177" s="9"/>
      <c r="N177" s="9"/>
      <c r="O177" s="9"/>
      <c r="P177" s="9"/>
      <c r="Q177" s="39"/>
      <c r="R177" s="39"/>
    </row>
    <row r="178">
      <c r="A178" s="34">
        <v>54.0</v>
      </c>
      <c r="B178" s="35" t="s">
        <v>2687</v>
      </c>
      <c r="C178" s="35" t="s">
        <v>2688</v>
      </c>
      <c r="D178" s="35">
        <v>2018.0</v>
      </c>
      <c r="E178" s="9" t="s">
        <v>31</v>
      </c>
      <c r="F178" s="9" t="s">
        <v>31</v>
      </c>
      <c r="G178" s="9" t="s">
        <v>31</v>
      </c>
      <c r="H178" s="9" t="s">
        <v>31</v>
      </c>
      <c r="I178" s="9" t="s">
        <v>31</v>
      </c>
      <c r="J178" s="9" t="s">
        <v>31</v>
      </c>
      <c r="K178" s="9" t="s">
        <v>31</v>
      </c>
      <c r="L178" s="9" t="s">
        <v>31</v>
      </c>
      <c r="M178" s="9" t="s">
        <v>31</v>
      </c>
      <c r="N178" s="9" t="s">
        <v>31</v>
      </c>
      <c r="O178" s="9" t="s">
        <v>31</v>
      </c>
      <c r="P178" s="9" t="s">
        <v>31</v>
      </c>
      <c r="Q178" s="39"/>
      <c r="R178" s="39"/>
      <c r="AE178" s="20"/>
      <c r="AF178" s="39"/>
      <c r="AG178" s="39"/>
      <c r="AH178" s="39"/>
      <c r="AI178" s="39"/>
      <c r="AJ178" s="39"/>
      <c r="AK178" s="39"/>
      <c r="AL178" s="39"/>
      <c r="AM178" s="39"/>
    </row>
    <row r="179">
      <c r="A179" s="34">
        <v>55.0</v>
      </c>
      <c r="B179" s="35" t="s">
        <v>2690</v>
      </c>
      <c r="C179" s="35" t="s">
        <v>2691</v>
      </c>
      <c r="D179" s="35">
        <v>2017.0</v>
      </c>
      <c r="E179" s="9" t="s">
        <v>31</v>
      </c>
      <c r="F179" s="9" t="s">
        <v>31</v>
      </c>
      <c r="G179" s="9" t="s">
        <v>31</v>
      </c>
      <c r="H179" s="9" t="s">
        <v>31</v>
      </c>
      <c r="I179" s="9" t="s">
        <v>31</v>
      </c>
      <c r="J179" s="9" t="s">
        <v>31</v>
      </c>
      <c r="K179" s="9" t="s">
        <v>31</v>
      </c>
      <c r="L179" s="9" t="s">
        <v>31</v>
      </c>
      <c r="M179" s="9" t="s">
        <v>31</v>
      </c>
      <c r="N179" s="9" t="s">
        <v>31</v>
      </c>
      <c r="O179" s="9" t="s">
        <v>31</v>
      </c>
      <c r="P179" s="9" t="s">
        <v>31</v>
      </c>
      <c r="Q179" s="39"/>
      <c r="R179" s="39"/>
    </row>
    <row r="180">
      <c r="A180" s="34">
        <v>56.0</v>
      </c>
      <c r="B180" s="35" t="s">
        <v>2693</v>
      </c>
      <c r="C180" s="35" t="s">
        <v>2694</v>
      </c>
      <c r="D180" s="35">
        <v>2017.0</v>
      </c>
      <c r="E180" s="9" t="s">
        <v>31</v>
      </c>
      <c r="F180" s="9" t="s">
        <v>31</v>
      </c>
      <c r="G180" s="9" t="s">
        <v>31</v>
      </c>
      <c r="H180" s="9" t="s">
        <v>31</v>
      </c>
      <c r="I180" s="9" t="s">
        <v>31</v>
      </c>
      <c r="J180" s="9" t="s">
        <v>31</v>
      </c>
      <c r="K180" s="9" t="s">
        <v>31</v>
      </c>
      <c r="L180" s="9" t="s">
        <v>31</v>
      </c>
      <c r="M180" s="9" t="s">
        <v>31</v>
      </c>
      <c r="N180" s="9" t="s">
        <v>31</v>
      </c>
      <c r="O180" s="9" t="s">
        <v>31</v>
      </c>
      <c r="P180" s="9" t="s">
        <v>31</v>
      </c>
      <c r="Q180" s="39"/>
      <c r="R180" s="39"/>
      <c r="AF180" s="20"/>
      <c r="AG180" s="20"/>
      <c r="AH180" s="20"/>
      <c r="AI180" s="20"/>
      <c r="AJ180" s="20"/>
      <c r="AK180" s="20"/>
      <c r="AL180" s="20"/>
      <c r="AM180" s="20"/>
    </row>
    <row r="181">
      <c r="A181" s="7">
        <v>57.0</v>
      </c>
      <c r="B181" s="11" t="s">
        <v>198</v>
      </c>
      <c r="C181" s="11" t="s">
        <v>199</v>
      </c>
      <c r="D181" s="7">
        <v>2017.0</v>
      </c>
      <c r="E181" s="11" t="s">
        <v>201</v>
      </c>
      <c r="F181" s="12" t="s">
        <v>39</v>
      </c>
      <c r="G181" s="39">
        <v>48.0</v>
      </c>
      <c r="H181" s="14" t="s">
        <v>40</v>
      </c>
      <c r="I181" s="39">
        <v>0.0</v>
      </c>
      <c r="J181" s="16" t="s">
        <v>3436</v>
      </c>
      <c r="K181" s="25"/>
      <c r="L181" s="25"/>
      <c r="M181" s="25"/>
      <c r="N181" s="25"/>
      <c r="O181" s="25"/>
      <c r="P181" s="11" t="s">
        <v>202</v>
      </c>
    </row>
    <row r="182">
      <c r="A182" s="34">
        <v>58.0</v>
      </c>
      <c r="B182" s="35" t="s">
        <v>2696</v>
      </c>
      <c r="C182" s="35" t="s">
        <v>2697</v>
      </c>
      <c r="D182" s="35">
        <v>2017.0</v>
      </c>
      <c r="E182" s="9" t="s">
        <v>31</v>
      </c>
      <c r="F182" s="9" t="s">
        <v>31</v>
      </c>
      <c r="G182" s="9" t="s">
        <v>31</v>
      </c>
      <c r="H182" s="9" t="s">
        <v>31</v>
      </c>
      <c r="I182" s="9" t="s">
        <v>31</v>
      </c>
      <c r="J182" s="9" t="s">
        <v>31</v>
      </c>
      <c r="K182" s="9" t="s">
        <v>31</v>
      </c>
      <c r="L182" s="9" t="s">
        <v>31</v>
      </c>
      <c r="M182" s="9" t="s">
        <v>31</v>
      </c>
      <c r="N182" s="9" t="s">
        <v>31</v>
      </c>
      <c r="O182" s="9" t="s">
        <v>31</v>
      </c>
      <c r="P182" s="9" t="s">
        <v>31</v>
      </c>
      <c r="Q182" s="39"/>
      <c r="R182" s="39"/>
      <c r="X182" s="39"/>
      <c r="Y182" s="39"/>
      <c r="Z182" s="39"/>
      <c r="AA182" s="39"/>
      <c r="AB182" s="39"/>
      <c r="AC182" s="39"/>
      <c r="AD182" s="39"/>
    </row>
    <row r="183">
      <c r="A183" s="7">
        <v>59.0</v>
      </c>
      <c r="B183" s="11" t="s">
        <v>203</v>
      </c>
      <c r="C183" s="11" t="s">
        <v>204</v>
      </c>
      <c r="D183" s="7">
        <v>2017.0</v>
      </c>
      <c r="E183" s="11" t="s">
        <v>47</v>
      </c>
      <c r="F183" s="12" t="s">
        <v>39</v>
      </c>
      <c r="G183" s="39">
        <v>21.0</v>
      </c>
      <c r="H183" s="14" t="s">
        <v>40</v>
      </c>
      <c r="I183" s="39">
        <v>0.0</v>
      </c>
      <c r="J183" s="16" t="s">
        <v>3436</v>
      </c>
      <c r="K183" s="25"/>
      <c r="L183" s="25"/>
      <c r="M183" s="25"/>
      <c r="N183" s="25"/>
      <c r="O183" s="25"/>
      <c r="P183" s="25"/>
    </row>
    <row r="184">
      <c r="A184" s="7">
        <v>60.0</v>
      </c>
      <c r="B184" s="11" t="s">
        <v>206</v>
      </c>
      <c r="C184" s="11" t="s">
        <v>207</v>
      </c>
      <c r="D184" s="7">
        <v>2017.0</v>
      </c>
      <c r="E184" s="11" t="s">
        <v>209</v>
      </c>
      <c r="F184" s="12" t="s">
        <v>39</v>
      </c>
      <c r="G184" s="39">
        <v>36.0</v>
      </c>
      <c r="H184" s="14" t="s">
        <v>40</v>
      </c>
      <c r="I184" s="39">
        <v>0.0</v>
      </c>
      <c r="J184" s="16" t="s">
        <v>3436</v>
      </c>
      <c r="K184" s="25"/>
      <c r="L184" s="25"/>
      <c r="M184" s="25"/>
      <c r="N184" s="25"/>
      <c r="O184" s="25"/>
      <c r="P184" s="25"/>
    </row>
    <row r="185">
      <c r="A185" s="7">
        <v>61.0</v>
      </c>
      <c r="B185" s="11" t="s">
        <v>210</v>
      </c>
      <c r="C185" s="11" t="s">
        <v>211</v>
      </c>
      <c r="D185" s="7">
        <v>2017.0</v>
      </c>
      <c r="E185" s="11" t="s">
        <v>213</v>
      </c>
      <c r="F185" s="12" t="s">
        <v>39</v>
      </c>
      <c r="G185" s="72"/>
      <c r="H185" s="14" t="s">
        <v>40</v>
      </c>
      <c r="I185" s="39">
        <v>0.0</v>
      </c>
      <c r="J185" s="16" t="s">
        <v>3436</v>
      </c>
      <c r="K185" s="25"/>
      <c r="L185" s="25"/>
      <c r="M185" s="25"/>
      <c r="N185" s="25"/>
      <c r="O185" s="25"/>
      <c r="P185" s="25"/>
      <c r="X185" s="20"/>
      <c r="Y185" s="20"/>
      <c r="Z185" s="20"/>
      <c r="AA185" s="20"/>
      <c r="AB185" s="20"/>
      <c r="AC185" s="20"/>
      <c r="AD185" s="20"/>
      <c r="AE185" s="39"/>
    </row>
    <row r="186">
      <c r="A186" s="34">
        <v>62.0</v>
      </c>
      <c r="B186" s="8" t="s">
        <v>3747</v>
      </c>
      <c r="C186" s="8" t="s">
        <v>3748</v>
      </c>
      <c r="D186" s="7">
        <v>2017.0</v>
      </c>
      <c r="E186" s="9" t="s">
        <v>31</v>
      </c>
      <c r="F186" s="9" t="s">
        <v>31</v>
      </c>
      <c r="G186" s="9" t="s">
        <v>31</v>
      </c>
      <c r="H186" s="9" t="s">
        <v>31</v>
      </c>
      <c r="I186" s="9" t="s">
        <v>31</v>
      </c>
      <c r="J186" s="9" t="s">
        <v>31</v>
      </c>
      <c r="K186" s="40"/>
      <c r="L186" s="40"/>
      <c r="M186" s="40"/>
      <c r="N186" s="40"/>
      <c r="O186" s="40"/>
      <c r="P186" s="40"/>
      <c r="Q186" s="39"/>
      <c r="R186" s="39"/>
      <c r="X186" s="39"/>
      <c r="Y186" s="39"/>
      <c r="Z186" s="39"/>
      <c r="AA186" s="39"/>
      <c r="AB186" s="39"/>
      <c r="AC186" s="39"/>
      <c r="AD186" s="39"/>
    </row>
    <row r="187">
      <c r="A187" s="34">
        <v>63.0</v>
      </c>
      <c r="B187" s="35" t="s">
        <v>2699</v>
      </c>
      <c r="C187" s="35" t="s">
        <v>2700</v>
      </c>
      <c r="D187" s="35">
        <v>2017.0</v>
      </c>
      <c r="E187" s="9" t="s">
        <v>31</v>
      </c>
      <c r="F187" s="9" t="s">
        <v>31</v>
      </c>
      <c r="G187" s="9" t="s">
        <v>31</v>
      </c>
      <c r="H187" s="9" t="s">
        <v>31</v>
      </c>
      <c r="I187" s="9" t="s">
        <v>31</v>
      </c>
      <c r="J187" s="9" t="s">
        <v>31</v>
      </c>
      <c r="K187" s="9" t="s">
        <v>31</v>
      </c>
      <c r="L187" s="9" t="s">
        <v>31</v>
      </c>
      <c r="M187" s="9" t="s">
        <v>31</v>
      </c>
      <c r="N187" s="9" t="s">
        <v>31</v>
      </c>
      <c r="O187" s="9" t="s">
        <v>31</v>
      </c>
      <c r="P187" s="9" t="s">
        <v>31</v>
      </c>
      <c r="Q187" s="39"/>
      <c r="R187" s="39"/>
      <c r="S187" s="39"/>
      <c r="T187" s="39"/>
      <c r="U187" s="39"/>
      <c r="V187" s="39"/>
      <c r="W187" s="39" t="s">
        <v>3740</v>
      </c>
      <c r="AF187" s="39"/>
      <c r="AG187" s="39"/>
      <c r="AH187" s="39"/>
      <c r="AI187" s="39"/>
      <c r="AJ187" s="39"/>
      <c r="AK187" s="39"/>
      <c r="AL187" s="39"/>
      <c r="AM187" s="39"/>
    </row>
    <row r="188">
      <c r="A188" s="7">
        <v>64.0</v>
      </c>
      <c r="B188" s="11" t="s">
        <v>214</v>
      </c>
      <c r="C188" s="11" t="s">
        <v>215</v>
      </c>
      <c r="D188" s="7">
        <v>2017.0</v>
      </c>
      <c r="E188" s="11" t="s">
        <v>173</v>
      </c>
      <c r="F188" s="12" t="s">
        <v>40</v>
      </c>
      <c r="G188" s="39">
        <v>0.0</v>
      </c>
      <c r="H188" s="14" t="s">
        <v>39</v>
      </c>
      <c r="I188" s="72"/>
      <c r="J188" s="16" t="s">
        <v>3436</v>
      </c>
      <c r="K188" s="25"/>
      <c r="L188" s="25"/>
      <c r="M188" s="25"/>
      <c r="N188" s="25"/>
      <c r="O188" s="25"/>
      <c r="P188" s="11" t="s">
        <v>217</v>
      </c>
      <c r="S188" s="39"/>
      <c r="T188" s="39"/>
      <c r="U188" s="39"/>
      <c r="V188" s="39"/>
      <c r="W188" s="39"/>
      <c r="X188" s="20"/>
      <c r="Y188" s="20"/>
      <c r="Z188" s="20"/>
      <c r="AA188" s="20"/>
      <c r="AB188" s="20"/>
      <c r="AC188" s="20"/>
      <c r="AD188" s="20"/>
      <c r="AE188" s="20"/>
    </row>
    <row r="189">
      <c r="A189" s="7">
        <v>65.0</v>
      </c>
      <c r="B189" s="11" t="s">
        <v>218</v>
      </c>
      <c r="C189" s="11" t="s">
        <v>219</v>
      </c>
      <c r="D189" s="7">
        <v>2017.0</v>
      </c>
      <c r="E189" s="11" t="s">
        <v>221</v>
      </c>
      <c r="F189" s="12" t="s">
        <v>39</v>
      </c>
      <c r="G189" s="72"/>
      <c r="H189" s="14" t="s">
        <v>40</v>
      </c>
      <c r="I189" s="72"/>
      <c r="J189" s="16" t="s">
        <v>3436</v>
      </c>
      <c r="K189" s="25"/>
      <c r="L189" s="25"/>
      <c r="M189" s="25"/>
      <c r="N189" s="25"/>
      <c r="O189" s="25"/>
      <c r="P189" s="25"/>
      <c r="AE189" s="39"/>
    </row>
    <row r="190">
      <c r="A190" s="7">
        <v>66.0</v>
      </c>
      <c r="B190" s="11" t="s">
        <v>222</v>
      </c>
      <c r="C190" s="11" t="s">
        <v>223</v>
      </c>
      <c r="D190" s="7">
        <v>2017.0</v>
      </c>
      <c r="E190" s="11" t="s">
        <v>47</v>
      </c>
      <c r="F190" s="12" t="s">
        <v>39</v>
      </c>
      <c r="G190" s="39">
        <v>40.0</v>
      </c>
      <c r="H190" s="14" t="s">
        <v>40</v>
      </c>
      <c r="I190" s="39">
        <v>0.0</v>
      </c>
      <c r="J190" s="16" t="s">
        <v>3436</v>
      </c>
      <c r="K190" s="25"/>
      <c r="L190" s="25"/>
      <c r="M190" s="25"/>
      <c r="N190" s="25"/>
      <c r="O190" s="25"/>
      <c r="P190" s="25"/>
      <c r="X190" s="39"/>
      <c r="Y190" s="39"/>
      <c r="Z190" s="39"/>
      <c r="AA190" s="39"/>
      <c r="AB190" s="39"/>
      <c r="AC190" s="39"/>
      <c r="AD190" s="39"/>
      <c r="AF190" s="20"/>
      <c r="AG190" s="20"/>
      <c r="AH190" s="20"/>
      <c r="AI190" s="20"/>
      <c r="AJ190" s="20"/>
      <c r="AK190" s="20"/>
      <c r="AL190" s="20"/>
      <c r="AM190" s="20"/>
    </row>
    <row r="191">
      <c r="A191" s="7">
        <v>67.0</v>
      </c>
      <c r="B191" s="11" t="s">
        <v>225</v>
      </c>
      <c r="C191" s="11" t="s">
        <v>226</v>
      </c>
      <c r="D191" s="7">
        <v>2017.0</v>
      </c>
      <c r="E191" s="11" t="s">
        <v>47</v>
      </c>
      <c r="F191" s="12" t="s">
        <v>40</v>
      </c>
      <c r="G191" s="39">
        <v>0.0</v>
      </c>
      <c r="H191" s="14" t="s">
        <v>39</v>
      </c>
      <c r="I191" s="72"/>
      <c r="J191" s="16" t="s">
        <v>3436</v>
      </c>
      <c r="K191" s="25"/>
      <c r="L191" s="25"/>
      <c r="M191" s="25"/>
      <c r="N191" s="25"/>
      <c r="O191" s="25"/>
      <c r="P191" s="11" t="s">
        <v>228</v>
      </c>
      <c r="X191" s="39"/>
      <c r="Y191" s="39"/>
      <c r="Z191" s="39"/>
      <c r="AA191" s="39"/>
      <c r="AB191" s="39"/>
      <c r="AC191" s="39"/>
      <c r="AD191" s="39"/>
      <c r="AE191" s="20"/>
      <c r="AF191" s="39"/>
      <c r="AG191" s="39"/>
      <c r="AH191" s="39"/>
      <c r="AI191" s="39"/>
      <c r="AJ191" s="39"/>
      <c r="AK191" s="39"/>
      <c r="AL191" s="39"/>
      <c r="AM191" s="39"/>
    </row>
    <row r="192">
      <c r="A192" s="7">
        <v>68.0</v>
      </c>
      <c r="B192" s="11" t="s">
        <v>229</v>
      </c>
      <c r="C192" s="11" t="s">
        <v>230</v>
      </c>
      <c r="D192" s="7">
        <v>2017.0</v>
      </c>
      <c r="E192" s="11" t="s">
        <v>84</v>
      </c>
      <c r="F192" s="12" t="s">
        <v>39</v>
      </c>
      <c r="G192" s="39">
        <v>68.0</v>
      </c>
      <c r="H192" s="14" t="s">
        <v>40</v>
      </c>
      <c r="I192" s="39">
        <v>0.0</v>
      </c>
      <c r="J192" s="16" t="s">
        <v>3436</v>
      </c>
      <c r="K192" s="25"/>
      <c r="L192" s="25"/>
      <c r="M192" s="25"/>
      <c r="N192" s="25"/>
      <c r="O192" s="25"/>
      <c r="P192" s="11" t="s">
        <v>232</v>
      </c>
    </row>
    <row r="193">
      <c r="A193" s="7">
        <v>69.0</v>
      </c>
      <c r="B193" s="11" t="s">
        <v>233</v>
      </c>
      <c r="C193" s="11" t="s">
        <v>234</v>
      </c>
      <c r="D193" s="7">
        <v>2017.0</v>
      </c>
      <c r="E193" s="11" t="s">
        <v>84</v>
      </c>
      <c r="F193" s="12" t="s">
        <v>39</v>
      </c>
      <c r="G193" s="72"/>
      <c r="H193" s="14" t="s">
        <v>40</v>
      </c>
      <c r="I193" s="72"/>
      <c r="J193" s="16" t="s">
        <v>3436</v>
      </c>
      <c r="K193" s="25"/>
      <c r="L193" s="25"/>
      <c r="M193" s="25"/>
      <c r="N193" s="25"/>
      <c r="O193" s="25"/>
      <c r="P193" s="25"/>
      <c r="AE193" s="39"/>
      <c r="AF193" s="20"/>
      <c r="AG193" s="20"/>
      <c r="AH193" s="20"/>
      <c r="AI193" s="20"/>
      <c r="AJ193" s="20"/>
      <c r="AK193" s="20"/>
      <c r="AL193" s="20"/>
      <c r="AM193" s="20"/>
    </row>
    <row r="194">
      <c r="A194" s="7">
        <v>70.0</v>
      </c>
      <c r="B194" s="11" t="s">
        <v>236</v>
      </c>
      <c r="C194" s="11" t="s">
        <v>237</v>
      </c>
      <c r="D194" s="7">
        <v>2017.0</v>
      </c>
      <c r="E194" s="11" t="s">
        <v>47</v>
      </c>
      <c r="F194" s="12" t="s">
        <v>40</v>
      </c>
      <c r="G194" s="72"/>
      <c r="H194" s="14" t="s">
        <v>39</v>
      </c>
      <c r="I194" s="39">
        <v>28.0</v>
      </c>
      <c r="J194" s="16" t="s">
        <v>3436</v>
      </c>
      <c r="K194" s="25"/>
      <c r="L194" s="25"/>
      <c r="M194" s="25"/>
      <c r="N194" s="25"/>
      <c r="O194" s="25"/>
      <c r="P194" s="11" t="s">
        <v>239</v>
      </c>
      <c r="S194" s="39"/>
      <c r="T194" s="39"/>
      <c r="U194" s="39"/>
      <c r="V194" s="39"/>
      <c r="W194" s="39"/>
      <c r="AE194" s="39"/>
    </row>
    <row r="195">
      <c r="A195" s="7">
        <v>71.0</v>
      </c>
      <c r="B195" s="11" t="s">
        <v>240</v>
      </c>
      <c r="C195" s="11" t="s">
        <v>241</v>
      </c>
      <c r="D195" s="7">
        <v>2017.0</v>
      </c>
      <c r="E195" s="11" t="s">
        <v>47</v>
      </c>
      <c r="F195" s="12" t="s">
        <v>39</v>
      </c>
      <c r="G195" s="39">
        <v>20.0</v>
      </c>
      <c r="H195" s="14" t="s">
        <v>39</v>
      </c>
      <c r="I195" s="39">
        <v>23.0</v>
      </c>
      <c r="J195" s="12" t="s">
        <v>39</v>
      </c>
      <c r="K195" s="11"/>
      <c r="L195" s="11"/>
      <c r="M195" s="11"/>
      <c r="N195" s="25"/>
      <c r="O195" s="25"/>
      <c r="P195" s="11" t="s">
        <v>243</v>
      </c>
      <c r="X195" s="39"/>
      <c r="Y195" s="39"/>
      <c r="Z195" s="39"/>
      <c r="AA195" s="39"/>
      <c r="AB195" s="39"/>
      <c r="AC195" s="39"/>
      <c r="AD195" s="39"/>
      <c r="AF195" s="39"/>
      <c r="AG195" s="39"/>
      <c r="AH195" s="39"/>
      <c r="AI195" s="39"/>
      <c r="AJ195" s="39"/>
      <c r="AK195" s="39"/>
      <c r="AL195" s="39"/>
      <c r="AM195" s="39"/>
    </row>
    <row r="196">
      <c r="A196" s="7">
        <v>72.0</v>
      </c>
      <c r="B196" s="11" t="s">
        <v>244</v>
      </c>
      <c r="C196" s="11" t="s">
        <v>245</v>
      </c>
      <c r="D196" s="7">
        <v>2017.0</v>
      </c>
      <c r="E196" s="11" t="s">
        <v>247</v>
      </c>
      <c r="F196" s="12" t="s">
        <v>40</v>
      </c>
      <c r="G196" s="39">
        <v>0.0</v>
      </c>
      <c r="H196" s="14" t="s">
        <v>39</v>
      </c>
      <c r="I196" s="39">
        <v>15.0</v>
      </c>
      <c r="J196" s="16" t="s">
        <v>3436</v>
      </c>
      <c r="K196" s="25"/>
      <c r="L196" s="25"/>
      <c r="M196" s="25"/>
      <c r="N196" s="25"/>
      <c r="O196" s="25"/>
      <c r="P196" s="11" t="s">
        <v>248</v>
      </c>
      <c r="AF196" s="39"/>
      <c r="AG196" s="39"/>
      <c r="AH196" s="39"/>
      <c r="AI196" s="39"/>
      <c r="AJ196" s="39"/>
      <c r="AK196" s="39"/>
      <c r="AL196" s="39"/>
      <c r="AM196" s="39"/>
    </row>
    <row r="197">
      <c r="A197" s="7">
        <v>73.0</v>
      </c>
      <c r="B197" s="11" t="s">
        <v>249</v>
      </c>
      <c r="C197" s="11" t="s">
        <v>250</v>
      </c>
      <c r="D197" s="7">
        <v>2017.0</v>
      </c>
      <c r="E197" s="11" t="s">
        <v>84</v>
      </c>
      <c r="F197" s="12" t="s">
        <v>39</v>
      </c>
      <c r="G197" s="39">
        <v>70.0</v>
      </c>
      <c r="H197" s="14" t="s">
        <v>40</v>
      </c>
      <c r="I197" s="39">
        <v>0.0</v>
      </c>
      <c r="J197" s="16" t="s">
        <v>3436</v>
      </c>
      <c r="K197" s="25"/>
      <c r="L197" s="25"/>
      <c r="M197" s="25"/>
      <c r="N197" s="25"/>
      <c r="O197" s="25"/>
      <c r="P197" s="25"/>
    </row>
    <row r="198">
      <c r="A198" s="34">
        <v>74.0</v>
      </c>
      <c r="B198" s="35" t="s">
        <v>2702</v>
      </c>
      <c r="C198" s="35" t="s">
        <v>2703</v>
      </c>
      <c r="D198" s="35">
        <v>2017.0</v>
      </c>
      <c r="E198" s="9" t="s">
        <v>31</v>
      </c>
      <c r="F198" s="9" t="s">
        <v>31</v>
      </c>
      <c r="G198" s="9" t="s">
        <v>31</v>
      </c>
      <c r="H198" s="9" t="s">
        <v>31</v>
      </c>
      <c r="I198" s="9" t="s">
        <v>31</v>
      </c>
      <c r="J198" s="9" t="s">
        <v>31</v>
      </c>
      <c r="K198" s="9" t="s">
        <v>31</v>
      </c>
      <c r="L198" s="9" t="s">
        <v>31</v>
      </c>
      <c r="M198" s="9" t="s">
        <v>31</v>
      </c>
      <c r="N198" s="9" t="s">
        <v>31</v>
      </c>
      <c r="O198" s="9" t="s">
        <v>31</v>
      </c>
      <c r="P198" s="9" t="s">
        <v>31</v>
      </c>
      <c r="Q198" s="39"/>
      <c r="R198" s="39"/>
      <c r="S198" s="39"/>
      <c r="T198" s="39"/>
      <c r="U198" s="39"/>
      <c r="V198" s="39"/>
      <c r="W198" s="39"/>
      <c r="X198" s="20"/>
      <c r="Y198" s="20"/>
      <c r="Z198" s="20"/>
      <c r="AA198" s="20"/>
      <c r="AB198" s="20"/>
      <c r="AC198" s="20"/>
      <c r="AD198" s="20"/>
      <c r="AE198" s="39"/>
    </row>
    <row r="199">
      <c r="A199" s="34">
        <v>75.0</v>
      </c>
      <c r="B199" s="35" t="s">
        <v>2705</v>
      </c>
      <c r="C199" s="35" t="s">
        <v>2706</v>
      </c>
      <c r="D199" s="35">
        <v>2017.0</v>
      </c>
      <c r="E199" s="9" t="s">
        <v>31</v>
      </c>
      <c r="F199" s="9" t="s">
        <v>31</v>
      </c>
      <c r="G199" s="9" t="s">
        <v>31</v>
      </c>
      <c r="H199" s="9" t="s">
        <v>31</v>
      </c>
      <c r="I199" s="9" t="s">
        <v>31</v>
      </c>
      <c r="J199" s="9" t="s">
        <v>31</v>
      </c>
      <c r="K199" s="9" t="s">
        <v>31</v>
      </c>
      <c r="L199" s="9" t="s">
        <v>31</v>
      </c>
      <c r="M199" s="9" t="s">
        <v>31</v>
      </c>
      <c r="N199" s="9" t="s">
        <v>31</v>
      </c>
      <c r="O199" s="9" t="s">
        <v>31</v>
      </c>
      <c r="P199" s="9" t="s">
        <v>31</v>
      </c>
      <c r="Q199" s="39"/>
      <c r="R199" s="39"/>
    </row>
    <row r="200">
      <c r="A200" s="7">
        <v>76.0</v>
      </c>
      <c r="B200" s="11" t="s">
        <v>252</v>
      </c>
      <c r="C200" s="11" t="s">
        <v>253</v>
      </c>
      <c r="D200" s="7">
        <v>2017.0</v>
      </c>
      <c r="E200" s="11" t="s">
        <v>47</v>
      </c>
      <c r="F200" s="12" t="s">
        <v>39</v>
      </c>
      <c r="G200" s="72"/>
      <c r="H200" s="14" t="s">
        <v>40</v>
      </c>
      <c r="I200" s="72"/>
      <c r="J200" s="16" t="s">
        <v>3436</v>
      </c>
      <c r="K200" s="25"/>
      <c r="L200" s="25"/>
      <c r="M200" s="25"/>
      <c r="N200" s="25"/>
      <c r="O200" s="25"/>
      <c r="P200" s="11" t="s">
        <v>255</v>
      </c>
      <c r="S200" s="39"/>
      <c r="T200" s="39"/>
      <c r="U200" s="39"/>
      <c r="V200" s="39"/>
      <c r="W200" s="39"/>
      <c r="AF200" s="39"/>
      <c r="AG200" s="39"/>
      <c r="AH200" s="39"/>
      <c r="AI200" s="39"/>
      <c r="AJ200" s="39"/>
      <c r="AK200" s="39"/>
      <c r="AL200" s="39"/>
      <c r="AM200" s="39"/>
    </row>
    <row r="201">
      <c r="A201" s="7">
        <v>77.0</v>
      </c>
      <c r="B201" s="11" t="s">
        <v>256</v>
      </c>
      <c r="C201" s="11" t="s">
        <v>257</v>
      </c>
      <c r="D201" s="7">
        <v>2017.0</v>
      </c>
      <c r="E201" s="11" t="s">
        <v>259</v>
      </c>
      <c r="F201" s="12" t="s">
        <v>39</v>
      </c>
      <c r="G201" s="72"/>
      <c r="H201" s="14" t="s">
        <v>39</v>
      </c>
      <c r="I201" s="72"/>
      <c r="J201" s="12" t="s">
        <v>40</v>
      </c>
      <c r="K201" s="11"/>
      <c r="L201" s="25"/>
      <c r="M201" s="25"/>
      <c r="N201" s="25"/>
      <c r="O201" s="25"/>
      <c r="P201" s="25"/>
      <c r="AE201" s="20"/>
    </row>
    <row r="202">
      <c r="A202" s="7">
        <v>78.0</v>
      </c>
      <c r="B202" s="11" t="s">
        <v>260</v>
      </c>
      <c r="C202" s="11" t="s">
        <v>261</v>
      </c>
      <c r="D202" s="7">
        <v>2017.0</v>
      </c>
      <c r="E202" s="11" t="s">
        <v>47</v>
      </c>
      <c r="F202" s="12" t="s">
        <v>39</v>
      </c>
      <c r="G202" s="39">
        <v>72.0</v>
      </c>
      <c r="H202" s="14" t="s">
        <v>40</v>
      </c>
      <c r="I202" s="39">
        <v>0.0</v>
      </c>
      <c r="J202" s="16" t="s">
        <v>3436</v>
      </c>
      <c r="K202" s="25"/>
      <c r="L202" s="25"/>
      <c r="M202" s="25"/>
      <c r="N202" s="25"/>
      <c r="O202" s="25"/>
      <c r="P202" s="25"/>
    </row>
    <row r="203">
      <c r="A203" s="7">
        <v>79.0</v>
      </c>
      <c r="B203" s="11" t="s">
        <v>263</v>
      </c>
      <c r="C203" s="11" t="s">
        <v>264</v>
      </c>
      <c r="D203" s="7">
        <v>2017.0</v>
      </c>
      <c r="E203" s="11" t="s">
        <v>3749</v>
      </c>
      <c r="F203" s="12" t="s">
        <v>39</v>
      </c>
      <c r="G203" s="72"/>
      <c r="H203" s="14" t="s">
        <v>39</v>
      </c>
      <c r="I203" s="72"/>
      <c r="J203" s="12" t="s">
        <v>40</v>
      </c>
      <c r="K203" s="11"/>
      <c r="L203" s="25"/>
      <c r="M203" s="25"/>
      <c r="N203" s="25"/>
      <c r="O203" s="25"/>
      <c r="P203" s="25"/>
      <c r="X203" s="39"/>
      <c r="Y203" s="39"/>
      <c r="Z203" s="39"/>
      <c r="AA203" s="39"/>
      <c r="AB203" s="39"/>
      <c r="AC203" s="39"/>
      <c r="AD203" s="39"/>
      <c r="AF203" s="20"/>
      <c r="AG203" s="20"/>
      <c r="AH203" s="20"/>
      <c r="AI203" s="20"/>
      <c r="AJ203" s="20"/>
      <c r="AK203" s="20"/>
      <c r="AL203" s="20"/>
      <c r="AM203" s="20"/>
    </row>
    <row r="204">
      <c r="A204" s="7">
        <v>80.0</v>
      </c>
      <c r="B204" s="11" t="s">
        <v>266</v>
      </c>
      <c r="C204" s="11" t="s">
        <v>267</v>
      </c>
      <c r="D204" s="7">
        <v>2017.0</v>
      </c>
      <c r="E204" s="11" t="s">
        <v>73</v>
      </c>
      <c r="F204" s="12" t="s">
        <v>39</v>
      </c>
      <c r="G204" s="72"/>
      <c r="H204" s="14" t="s">
        <v>40</v>
      </c>
      <c r="I204" s="72"/>
      <c r="J204" s="16" t="s">
        <v>3436</v>
      </c>
      <c r="K204" s="25"/>
      <c r="L204" s="25"/>
      <c r="M204" s="25"/>
      <c r="N204" s="25"/>
      <c r="O204" s="25"/>
      <c r="P204" s="25"/>
      <c r="X204" s="20"/>
      <c r="Y204" s="20"/>
      <c r="Z204" s="20"/>
      <c r="AA204" s="20"/>
      <c r="AB204" s="20"/>
      <c r="AC204" s="20"/>
      <c r="AD204" s="20"/>
    </row>
    <row r="205">
      <c r="A205" s="34">
        <v>81.0</v>
      </c>
      <c r="B205" s="35" t="s">
        <v>2708</v>
      </c>
      <c r="C205" s="35" t="s">
        <v>2709</v>
      </c>
      <c r="D205" s="35">
        <v>2017.0</v>
      </c>
      <c r="E205" s="9" t="s">
        <v>31</v>
      </c>
      <c r="F205" s="9" t="s">
        <v>31</v>
      </c>
      <c r="G205" s="9" t="s">
        <v>31</v>
      </c>
      <c r="H205" s="9" t="s">
        <v>31</v>
      </c>
      <c r="I205" s="9" t="s">
        <v>31</v>
      </c>
      <c r="J205" s="9" t="s">
        <v>31</v>
      </c>
      <c r="K205" s="9" t="s">
        <v>31</v>
      </c>
      <c r="L205" s="9" t="s">
        <v>31</v>
      </c>
      <c r="M205" s="9" t="s">
        <v>31</v>
      </c>
      <c r="N205" s="9" t="s">
        <v>31</v>
      </c>
      <c r="O205" s="9" t="s">
        <v>31</v>
      </c>
      <c r="P205" s="9" t="s">
        <v>31</v>
      </c>
      <c r="Q205" s="39"/>
      <c r="R205" s="39"/>
    </row>
    <row r="206">
      <c r="A206" s="7">
        <v>82.0</v>
      </c>
      <c r="B206" s="11" t="s">
        <v>269</v>
      </c>
      <c r="C206" s="11" t="s">
        <v>270</v>
      </c>
      <c r="D206" s="7">
        <v>2017.0</v>
      </c>
      <c r="E206" s="11" t="s">
        <v>272</v>
      </c>
      <c r="F206" s="12" t="s">
        <v>39</v>
      </c>
      <c r="G206" s="39" t="s">
        <v>74</v>
      </c>
      <c r="H206" s="14" t="s">
        <v>39</v>
      </c>
      <c r="I206" s="39" t="s">
        <v>74</v>
      </c>
      <c r="J206" s="12" t="s">
        <v>39</v>
      </c>
      <c r="K206" s="11"/>
      <c r="L206" s="11"/>
      <c r="M206" s="11"/>
      <c r="N206" s="25"/>
      <c r="O206" s="25"/>
      <c r="P206" s="25"/>
      <c r="S206" s="39"/>
      <c r="T206" s="39"/>
      <c r="U206" s="39"/>
      <c r="V206" s="39"/>
      <c r="W206" s="39"/>
      <c r="AE206" s="39"/>
    </row>
    <row r="207">
      <c r="A207" s="7">
        <v>83.0</v>
      </c>
      <c r="B207" s="11" t="s">
        <v>273</v>
      </c>
      <c r="C207" s="11" t="s">
        <v>274</v>
      </c>
      <c r="D207" s="7">
        <v>2017.0</v>
      </c>
      <c r="E207" s="11" t="s">
        <v>276</v>
      </c>
      <c r="F207" s="12" t="s">
        <v>39</v>
      </c>
      <c r="G207" s="39" t="s">
        <v>74</v>
      </c>
      <c r="H207" s="14" t="s">
        <v>39</v>
      </c>
      <c r="I207" s="39" t="s">
        <v>74</v>
      </c>
      <c r="J207" s="12" t="s">
        <v>39</v>
      </c>
      <c r="K207" s="11"/>
      <c r="L207" s="11"/>
      <c r="M207" s="11"/>
      <c r="N207" s="25"/>
      <c r="O207" s="25"/>
      <c r="P207" s="25"/>
      <c r="AE207" s="20"/>
    </row>
    <row r="208">
      <c r="A208" s="7">
        <v>84.0</v>
      </c>
      <c r="B208" s="11" t="s">
        <v>277</v>
      </c>
      <c r="C208" s="11" t="s">
        <v>278</v>
      </c>
      <c r="D208" s="7">
        <v>2017.0</v>
      </c>
      <c r="E208" s="11" t="s">
        <v>84</v>
      </c>
      <c r="F208" s="12" t="s">
        <v>39</v>
      </c>
      <c r="G208" s="39">
        <v>70.0</v>
      </c>
      <c r="H208" s="14" t="s">
        <v>40</v>
      </c>
      <c r="I208" s="39">
        <v>0.0</v>
      </c>
      <c r="J208" s="16" t="s">
        <v>3436</v>
      </c>
      <c r="K208" s="25"/>
      <c r="L208" s="25"/>
      <c r="M208" s="25"/>
      <c r="N208" s="25"/>
      <c r="O208" s="25"/>
      <c r="P208" s="25"/>
      <c r="AF208" s="39"/>
      <c r="AG208" s="39"/>
      <c r="AH208" s="39"/>
      <c r="AI208" s="39"/>
      <c r="AJ208" s="39"/>
      <c r="AK208" s="39"/>
      <c r="AL208" s="39"/>
      <c r="AM208" s="39"/>
    </row>
    <row r="209">
      <c r="A209" s="34">
        <v>85.0</v>
      </c>
      <c r="B209" s="35" t="s">
        <v>2711</v>
      </c>
      <c r="C209" s="35" t="s">
        <v>2712</v>
      </c>
      <c r="D209" s="35">
        <v>2017.0</v>
      </c>
      <c r="E209" s="9" t="s">
        <v>31</v>
      </c>
      <c r="F209" s="9" t="s">
        <v>31</v>
      </c>
      <c r="G209" s="9" t="s">
        <v>31</v>
      </c>
      <c r="H209" s="9" t="s">
        <v>31</v>
      </c>
      <c r="I209" s="9" t="s">
        <v>31</v>
      </c>
      <c r="J209" s="9" t="s">
        <v>31</v>
      </c>
      <c r="K209" s="9" t="s">
        <v>31</v>
      </c>
      <c r="L209" s="9" t="s">
        <v>31</v>
      </c>
      <c r="M209" s="9" t="s">
        <v>31</v>
      </c>
      <c r="N209" s="9" t="s">
        <v>31</v>
      </c>
      <c r="O209" s="9" t="s">
        <v>31</v>
      </c>
      <c r="P209" s="9" t="s">
        <v>31</v>
      </c>
      <c r="Q209" s="39"/>
      <c r="R209" s="39"/>
      <c r="AF209" s="20"/>
      <c r="AG209" s="20"/>
      <c r="AH209" s="20"/>
      <c r="AI209" s="20"/>
      <c r="AJ209" s="20"/>
      <c r="AK209" s="20"/>
      <c r="AL209" s="20"/>
      <c r="AM209" s="20"/>
    </row>
    <row r="210">
      <c r="A210" s="7">
        <v>86.0</v>
      </c>
      <c r="B210" s="11" t="s">
        <v>280</v>
      </c>
      <c r="C210" s="11" t="s">
        <v>281</v>
      </c>
      <c r="D210" s="7">
        <v>2017.0</v>
      </c>
      <c r="E210" s="11" t="s">
        <v>159</v>
      </c>
      <c r="F210" s="12" t="s">
        <v>40</v>
      </c>
      <c r="G210" s="39">
        <v>0.0</v>
      </c>
      <c r="H210" s="14" t="s">
        <v>39</v>
      </c>
      <c r="I210" s="72"/>
      <c r="J210" s="16" t="s">
        <v>3436</v>
      </c>
      <c r="K210" s="25"/>
      <c r="L210" s="25"/>
      <c r="M210" s="25"/>
      <c r="N210" s="25"/>
      <c r="O210" s="25"/>
      <c r="P210" s="25"/>
    </row>
    <row r="211">
      <c r="A211" s="34">
        <v>87.0</v>
      </c>
      <c r="B211" s="35" t="s">
        <v>2714</v>
      </c>
      <c r="C211" s="35" t="s">
        <v>2715</v>
      </c>
      <c r="D211" s="35">
        <v>2017.0</v>
      </c>
      <c r="E211" s="9" t="s">
        <v>31</v>
      </c>
      <c r="F211" s="9" t="s">
        <v>31</v>
      </c>
      <c r="G211" s="9" t="s">
        <v>31</v>
      </c>
      <c r="H211" s="9" t="s">
        <v>31</v>
      </c>
      <c r="I211" s="9" t="s">
        <v>31</v>
      </c>
      <c r="J211" s="9" t="s">
        <v>31</v>
      </c>
      <c r="K211" s="9" t="s">
        <v>31</v>
      </c>
      <c r="L211" s="9" t="s">
        <v>31</v>
      </c>
      <c r="M211" s="9" t="s">
        <v>31</v>
      </c>
      <c r="N211" s="9" t="s">
        <v>31</v>
      </c>
      <c r="O211" s="9" t="s">
        <v>31</v>
      </c>
      <c r="P211" s="9" t="s">
        <v>31</v>
      </c>
      <c r="Q211" s="39"/>
      <c r="R211" s="39"/>
    </row>
    <row r="212">
      <c r="A212" s="7">
        <v>88.0</v>
      </c>
      <c r="B212" s="11" t="s">
        <v>283</v>
      </c>
      <c r="C212" s="11" t="s">
        <v>284</v>
      </c>
      <c r="D212" s="7">
        <v>2017.0</v>
      </c>
      <c r="E212" s="66" t="s">
        <v>3534</v>
      </c>
      <c r="F212" s="66" t="s">
        <v>3534</v>
      </c>
      <c r="G212" s="66" t="s">
        <v>3534</v>
      </c>
      <c r="H212" s="66" t="s">
        <v>3534</v>
      </c>
      <c r="I212" s="66" t="s">
        <v>3534</v>
      </c>
      <c r="J212" s="66" t="s">
        <v>3534</v>
      </c>
      <c r="K212" s="25"/>
      <c r="L212" s="25"/>
      <c r="M212" s="25"/>
      <c r="N212" s="25"/>
      <c r="O212" s="25"/>
      <c r="P212" s="25"/>
    </row>
    <row r="213">
      <c r="A213" s="7">
        <v>89.0</v>
      </c>
      <c r="B213" s="11" t="s">
        <v>286</v>
      </c>
      <c r="C213" s="11" t="s">
        <v>287</v>
      </c>
      <c r="D213" s="7">
        <v>2017.0</v>
      </c>
      <c r="E213" s="11" t="s">
        <v>289</v>
      </c>
      <c r="F213" s="12" t="s">
        <v>39</v>
      </c>
      <c r="G213" s="81"/>
      <c r="H213" s="14" t="s">
        <v>39</v>
      </c>
      <c r="I213" s="81"/>
      <c r="J213" s="12" t="s">
        <v>40</v>
      </c>
      <c r="K213" s="11"/>
      <c r="L213" s="25"/>
      <c r="M213" s="25"/>
      <c r="N213" s="25"/>
      <c r="O213" s="25"/>
      <c r="P213" s="25"/>
      <c r="S213" s="39"/>
      <c r="T213" s="39"/>
      <c r="U213" s="39"/>
      <c r="V213" s="39"/>
      <c r="W213" s="39"/>
    </row>
    <row r="214">
      <c r="A214" s="7">
        <v>90.0</v>
      </c>
      <c r="B214" s="11" t="s">
        <v>290</v>
      </c>
      <c r="C214" s="11" t="s">
        <v>291</v>
      </c>
      <c r="D214" s="7">
        <v>2017.0</v>
      </c>
      <c r="E214" s="11" t="s">
        <v>84</v>
      </c>
      <c r="F214" s="12" t="s">
        <v>39</v>
      </c>
      <c r="G214" s="39">
        <v>36.0</v>
      </c>
      <c r="H214" s="14" t="s">
        <v>40</v>
      </c>
      <c r="I214" s="39">
        <v>0.0</v>
      </c>
      <c r="J214" s="16" t="s">
        <v>3436</v>
      </c>
      <c r="K214" s="25"/>
      <c r="L214" s="25"/>
      <c r="M214" s="25"/>
      <c r="N214" s="25"/>
      <c r="O214" s="25"/>
      <c r="P214" s="25"/>
      <c r="S214" s="39"/>
      <c r="T214" s="39"/>
      <c r="U214" s="39"/>
      <c r="V214" s="39"/>
      <c r="W214" s="39"/>
      <c r="X214" s="39"/>
      <c r="Y214" s="39"/>
      <c r="Z214" s="39"/>
      <c r="AA214" s="39"/>
      <c r="AB214" s="39"/>
      <c r="AC214" s="39"/>
      <c r="AD214" s="39"/>
    </row>
    <row r="215">
      <c r="A215" s="7">
        <v>91.0</v>
      </c>
      <c r="B215" s="11" t="s">
        <v>293</v>
      </c>
      <c r="C215" s="11" t="s">
        <v>294</v>
      </c>
      <c r="D215" s="7">
        <v>2017.0</v>
      </c>
      <c r="E215" s="11" t="s">
        <v>296</v>
      </c>
      <c r="F215" s="12" t="s">
        <v>39</v>
      </c>
      <c r="G215" s="72"/>
      <c r="H215" s="14" t="s">
        <v>40</v>
      </c>
      <c r="I215" s="39">
        <v>0.0</v>
      </c>
      <c r="J215" s="16" t="s">
        <v>3436</v>
      </c>
      <c r="K215" s="25"/>
      <c r="L215" s="25"/>
      <c r="M215" s="25"/>
      <c r="N215" s="25"/>
      <c r="O215" s="25"/>
      <c r="P215" s="25"/>
      <c r="X215" s="20"/>
      <c r="Y215" s="20"/>
      <c r="Z215" s="20"/>
      <c r="AA215" s="20"/>
      <c r="AB215" s="20"/>
      <c r="AC215" s="20"/>
      <c r="AD215" s="20"/>
    </row>
    <row r="216">
      <c r="A216" s="7">
        <v>92.0</v>
      </c>
      <c r="B216" s="11" t="s">
        <v>297</v>
      </c>
      <c r="C216" s="11" t="s">
        <v>298</v>
      </c>
      <c r="D216" s="7">
        <v>2017.0</v>
      </c>
      <c r="E216" s="11" t="s">
        <v>47</v>
      </c>
      <c r="F216" s="12" t="s">
        <v>39</v>
      </c>
      <c r="G216" s="39">
        <v>75.0</v>
      </c>
      <c r="H216" s="14" t="s">
        <v>40</v>
      </c>
      <c r="I216" s="39">
        <v>0.0</v>
      </c>
      <c r="J216" s="16" t="s">
        <v>3436</v>
      </c>
      <c r="K216" s="25"/>
      <c r="L216" s="25"/>
      <c r="M216" s="25"/>
      <c r="N216" s="25"/>
      <c r="O216" s="25"/>
      <c r="P216" s="25"/>
    </row>
    <row r="217">
      <c r="A217" s="34">
        <v>93.0</v>
      </c>
      <c r="B217" s="35" t="s">
        <v>2717</v>
      </c>
      <c r="C217" s="35" t="s">
        <v>2718</v>
      </c>
      <c r="D217" s="35">
        <v>2017.0</v>
      </c>
      <c r="E217" s="9" t="s">
        <v>31</v>
      </c>
      <c r="F217" s="9" t="s">
        <v>31</v>
      </c>
      <c r="G217" s="9" t="s">
        <v>31</v>
      </c>
      <c r="H217" s="9" t="s">
        <v>31</v>
      </c>
      <c r="I217" s="9" t="s">
        <v>31</v>
      </c>
      <c r="J217" s="9" t="s">
        <v>31</v>
      </c>
      <c r="K217" s="9" t="s">
        <v>31</v>
      </c>
      <c r="L217" s="9" t="s">
        <v>31</v>
      </c>
      <c r="M217" s="9" t="s">
        <v>31</v>
      </c>
      <c r="N217" s="9" t="s">
        <v>31</v>
      </c>
      <c r="O217" s="9" t="s">
        <v>31</v>
      </c>
      <c r="P217" s="9" t="s">
        <v>31</v>
      </c>
      <c r="Q217" s="39"/>
      <c r="R217" s="39"/>
      <c r="AE217" s="39"/>
    </row>
    <row r="218">
      <c r="A218" s="7">
        <v>94.0</v>
      </c>
      <c r="B218" s="11" t="s">
        <v>300</v>
      </c>
      <c r="C218" s="11" t="s">
        <v>301</v>
      </c>
      <c r="D218" s="7">
        <v>2017.0</v>
      </c>
      <c r="E218" s="11" t="s">
        <v>47</v>
      </c>
      <c r="F218" s="12" t="s">
        <v>39</v>
      </c>
      <c r="G218" s="39">
        <v>12.0</v>
      </c>
      <c r="H218" s="14" t="s">
        <v>39</v>
      </c>
      <c r="I218" s="39">
        <v>12.0</v>
      </c>
      <c r="J218" s="12" t="s">
        <v>40</v>
      </c>
      <c r="K218" s="11"/>
      <c r="L218" s="25"/>
      <c r="M218" s="25"/>
      <c r="N218" s="25"/>
      <c r="O218" s="25"/>
      <c r="P218" s="11" t="s">
        <v>303</v>
      </c>
      <c r="AE218" s="20"/>
    </row>
    <row r="219">
      <c r="A219" s="7">
        <v>95.0</v>
      </c>
      <c r="B219" s="11" t="s">
        <v>304</v>
      </c>
      <c r="C219" s="11" t="s">
        <v>305</v>
      </c>
      <c r="D219" s="7">
        <v>2017.0</v>
      </c>
      <c r="E219" s="11" t="s">
        <v>73</v>
      </c>
      <c r="F219" s="12" t="s">
        <v>39</v>
      </c>
      <c r="G219" s="72"/>
      <c r="H219" s="14" t="s">
        <v>40</v>
      </c>
      <c r="I219" s="39">
        <v>0.0</v>
      </c>
      <c r="J219" s="16" t="s">
        <v>3436</v>
      </c>
      <c r="K219" s="25"/>
      <c r="L219" s="25"/>
      <c r="M219" s="25"/>
      <c r="N219" s="25"/>
      <c r="O219" s="25"/>
      <c r="P219" s="25"/>
      <c r="AF219" s="39"/>
      <c r="AG219" s="39"/>
      <c r="AH219" s="39"/>
      <c r="AI219" s="39"/>
      <c r="AJ219" s="39"/>
      <c r="AK219" s="39"/>
      <c r="AL219" s="39"/>
      <c r="AM219" s="39"/>
    </row>
    <row r="220">
      <c r="A220" s="7">
        <v>96.0</v>
      </c>
      <c r="B220" s="11" t="s">
        <v>307</v>
      </c>
      <c r="C220" s="11" t="s">
        <v>308</v>
      </c>
      <c r="D220" s="7">
        <v>2017.0</v>
      </c>
      <c r="E220" s="11" t="s">
        <v>310</v>
      </c>
      <c r="F220" s="12" t="s">
        <v>39</v>
      </c>
      <c r="G220" s="39">
        <v>49.0</v>
      </c>
      <c r="H220" s="14" t="s">
        <v>40</v>
      </c>
      <c r="I220" s="39">
        <v>0.0</v>
      </c>
      <c r="J220" s="16" t="s">
        <v>3436</v>
      </c>
      <c r="K220" s="25"/>
      <c r="L220" s="25"/>
      <c r="M220" s="25"/>
      <c r="N220" s="25"/>
      <c r="O220" s="25"/>
      <c r="P220" s="25"/>
      <c r="AF220" s="20"/>
      <c r="AG220" s="20"/>
      <c r="AH220" s="20"/>
      <c r="AI220" s="20"/>
      <c r="AJ220" s="20"/>
      <c r="AK220" s="20"/>
      <c r="AL220" s="20"/>
      <c r="AM220" s="20"/>
    </row>
    <row r="221">
      <c r="A221" s="7">
        <v>97.0</v>
      </c>
      <c r="B221" s="11" t="s">
        <v>311</v>
      </c>
      <c r="C221" s="11" t="s">
        <v>312</v>
      </c>
      <c r="D221" s="7">
        <v>2017.0</v>
      </c>
      <c r="E221" s="11" t="s">
        <v>74</v>
      </c>
      <c r="F221" s="12" t="s">
        <v>74</v>
      </c>
      <c r="G221" s="72"/>
      <c r="H221" s="12" t="s">
        <v>74</v>
      </c>
      <c r="I221" s="72"/>
      <c r="J221" s="12" t="s">
        <v>74</v>
      </c>
      <c r="K221" s="25"/>
      <c r="L221" s="25"/>
      <c r="M221" s="25"/>
      <c r="N221" s="25"/>
      <c r="O221" s="25"/>
      <c r="P221" s="25"/>
      <c r="S221" s="39"/>
      <c r="T221" s="39"/>
      <c r="U221" s="39"/>
      <c r="V221" s="39"/>
      <c r="W221" s="39"/>
    </row>
    <row r="222">
      <c r="A222" s="7">
        <v>98.0</v>
      </c>
      <c r="B222" s="11" t="s">
        <v>314</v>
      </c>
      <c r="C222" s="11" t="s">
        <v>315</v>
      </c>
      <c r="D222" s="7">
        <v>2017.0</v>
      </c>
      <c r="E222" s="11" t="s">
        <v>47</v>
      </c>
      <c r="F222" s="12" t="s">
        <v>39</v>
      </c>
      <c r="G222" s="72"/>
      <c r="H222" s="14" t="s">
        <v>40</v>
      </c>
      <c r="I222" s="39">
        <v>0.0</v>
      </c>
      <c r="J222" s="16" t="s">
        <v>3436</v>
      </c>
      <c r="K222" s="25"/>
      <c r="L222" s="25"/>
      <c r="M222" s="25"/>
      <c r="N222" s="25"/>
      <c r="O222" s="25"/>
      <c r="P222" s="11" t="s">
        <v>317</v>
      </c>
      <c r="X222" s="39"/>
      <c r="Y222" s="39"/>
      <c r="Z222" s="39"/>
      <c r="AA222" s="39"/>
      <c r="AB222" s="39"/>
      <c r="AC222" s="39"/>
      <c r="AD222" s="39"/>
    </row>
    <row r="223">
      <c r="A223" s="7">
        <v>99.0</v>
      </c>
      <c r="B223" s="11" t="s">
        <v>318</v>
      </c>
      <c r="C223" s="11" t="s">
        <v>319</v>
      </c>
      <c r="D223" s="7">
        <v>2017.0</v>
      </c>
      <c r="E223" s="11" t="s">
        <v>47</v>
      </c>
      <c r="F223" s="12" t="s">
        <v>39</v>
      </c>
      <c r="G223" s="72"/>
      <c r="H223" s="14" t="s">
        <v>40</v>
      </c>
      <c r="I223" s="72"/>
      <c r="J223" s="16" t="s">
        <v>3436</v>
      </c>
      <c r="K223" s="25"/>
      <c r="L223" s="25"/>
      <c r="M223" s="25"/>
      <c r="N223" s="25"/>
      <c r="O223" s="25"/>
      <c r="P223" s="11" t="s">
        <v>321</v>
      </c>
      <c r="X223" s="39"/>
      <c r="Y223" s="39"/>
      <c r="Z223" s="39"/>
      <c r="AA223" s="39"/>
      <c r="AB223" s="39"/>
      <c r="AC223" s="39"/>
      <c r="AD223" s="39"/>
    </row>
    <row r="224">
      <c r="A224" s="34">
        <v>100.0</v>
      </c>
      <c r="B224" s="35" t="s">
        <v>2720</v>
      </c>
      <c r="C224" s="35" t="s">
        <v>2721</v>
      </c>
      <c r="D224" s="35">
        <v>2017.0</v>
      </c>
      <c r="E224" s="9" t="s">
        <v>31</v>
      </c>
      <c r="F224" s="9" t="s">
        <v>31</v>
      </c>
      <c r="G224" s="9" t="s">
        <v>31</v>
      </c>
      <c r="H224" s="9" t="s">
        <v>31</v>
      </c>
      <c r="I224" s="9" t="s">
        <v>31</v>
      </c>
      <c r="J224" s="9" t="s">
        <v>31</v>
      </c>
      <c r="K224" s="9" t="s">
        <v>31</v>
      </c>
      <c r="L224" s="9" t="s">
        <v>31</v>
      </c>
      <c r="M224" s="9" t="s">
        <v>31</v>
      </c>
      <c r="N224" s="9" t="s">
        <v>31</v>
      </c>
      <c r="O224" s="9" t="s">
        <v>31</v>
      </c>
      <c r="P224" s="9" t="s">
        <v>31</v>
      </c>
      <c r="Q224" s="39"/>
      <c r="R224" s="39"/>
    </row>
    <row r="225">
      <c r="A225" s="34">
        <v>101.0</v>
      </c>
      <c r="B225" s="35" t="s">
        <v>2723</v>
      </c>
      <c r="C225" s="35" t="s">
        <v>2724</v>
      </c>
      <c r="D225" s="35">
        <v>2017.0</v>
      </c>
      <c r="E225" s="9" t="s">
        <v>31</v>
      </c>
      <c r="F225" s="9" t="s">
        <v>31</v>
      </c>
      <c r="G225" s="9" t="s">
        <v>31</v>
      </c>
      <c r="H225" s="9" t="s">
        <v>31</v>
      </c>
      <c r="I225" s="9" t="s">
        <v>31</v>
      </c>
      <c r="J225" s="9" t="s">
        <v>31</v>
      </c>
      <c r="K225" s="9" t="s">
        <v>31</v>
      </c>
      <c r="L225" s="9" t="s">
        <v>31</v>
      </c>
      <c r="M225" s="9" t="s">
        <v>31</v>
      </c>
      <c r="N225" s="9" t="s">
        <v>31</v>
      </c>
      <c r="O225" s="9" t="s">
        <v>31</v>
      </c>
      <c r="P225" s="9" t="s">
        <v>31</v>
      </c>
      <c r="Q225" s="39"/>
      <c r="R225" s="39"/>
      <c r="AE225" s="39"/>
    </row>
    <row r="226">
      <c r="A226" s="7">
        <v>102.0</v>
      </c>
      <c r="B226" s="11" t="s">
        <v>322</v>
      </c>
      <c r="C226" s="11" t="s">
        <v>323</v>
      </c>
      <c r="D226" s="7">
        <v>2017.0</v>
      </c>
      <c r="E226" s="11" t="s">
        <v>325</v>
      </c>
      <c r="F226" s="12" t="s">
        <v>74</v>
      </c>
      <c r="G226" s="72"/>
      <c r="H226" s="12" t="s">
        <v>74</v>
      </c>
      <c r="I226" s="72"/>
      <c r="J226" s="12" t="s">
        <v>74</v>
      </c>
      <c r="K226" s="25"/>
      <c r="L226" s="25"/>
      <c r="M226" s="25"/>
      <c r="N226" s="25"/>
      <c r="O226" s="25"/>
      <c r="P226" s="25"/>
      <c r="AE226" s="39"/>
    </row>
    <row r="227">
      <c r="A227" s="7">
        <v>103.0</v>
      </c>
      <c r="B227" s="11" t="s">
        <v>326</v>
      </c>
      <c r="C227" s="11" t="s">
        <v>327</v>
      </c>
      <c r="D227" s="7">
        <v>2017.0</v>
      </c>
      <c r="E227" s="11" t="s">
        <v>159</v>
      </c>
      <c r="F227" s="12" t="s">
        <v>39</v>
      </c>
      <c r="G227" s="39">
        <v>32.0</v>
      </c>
      <c r="H227" s="14" t="s">
        <v>40</v>
      </c>
      <c r="I227" s="39">
        <v>0.0</v>
      </c>
      <c r="J227" s="16" t="s">
        <v>3436</v>
      </c>
      <c r="K227" s="25"/>
      <c r="L227" s="25"/>
      <c r="M227" s="25"/>
      <c r="N227" s="25"/>
      <c r="O227" s="25"/>
      <c r="P227" s="25"/>
      <c r="AF227" s="39"/>
      <c r="AG227" s="39"/>
      <c r="AH227" s="39"/>
      <c r="AI227" s="39"/>
      <c r="AJ227" s="39"/>
      <c r="AK227" s="39"/>
      <c r="AL227" s="39"/>
      <c r="AM227" s="39"/>
    </row>
    <row r="228">
      <c r="A228" s="7">
        <v>104.0</v>
      </c>
      <c r="B228" s="11" t="s">
        <v>329</v>
      </c>
      <c r="C228" s="11" t="s">
        <v>330</v>
      </c>
      <c r="D228" s="7">
        <v>2017.0</v>
      </c>
      <c r="E228" s="66" t="s">
        <v>3534</v>
      </c>
      <c r="F228" s="66" t="s">
        <v>3534</v>
      </c>
      <c r="G228" s="66" t="s">
        <v>3534</v>
      </c>
      <c r="H228" s="66" t="s">
        <v>3534</v>
      </c>
      <c r="I228" s="66" t="s">
        <v>3534</v>
      </c>
      <c r="J228" s="66" t="s">
        <v>3534</v>
      </c>
      <c r="K228" s="25"/>
      <c r="L228" s="25"/>
      <c r="M228" s="25"/>
      <c r="N228" s="25"/>
      <c r="O228" s="25"/>
      <c r="P228" s="25"/>
      <c r="AF228" s="39"/>
      <c r="AG228" s="39"/>
      <c r="AH228" s="39"/>
      <c r="AI228" s="39"/>
      <c r="AJ228" s="39"/>
      <c r="AK228" s="39"/>
      <c r="AL228" s="39"/>
      <c r="AM228" s="39"/>
    </row>
    <row r="229">
      <c r="A229" s="7">
        <v>105.0</v>
      </c>
      <c r="B229" s="11" t="s">
        <v>332</v>
      </c>
      <c r="C229" s="11" t="s">
        <v>333</v>
      </c>
      <c r="D229" s="7">
        <v>2017.0</v>
      </c>
      <c r="E229" s="11" t="s">
        <v>335</v>
      </c>
      <c r="F229" s="12" t="s">
        <v>39</v>
      </c>
      <c r="G229" s="72"/>
      <c r="H229" s="14" t="s">
        <v>40</v>
      </c>
      <c r="I229" s="39">
        <v>0.0</v>
      </c>
      <c r="J229" s="16" t="s">
        <v>3436</v>
      </c>
      <c r="K229" s="25"/>
      <c r="L229" s="25"/>
      <c r="M229" s="25"/>
      <c r="N229" s="25"/>
      <c r="O229" s="25"/>
      <c r="P229" s="25"/>
      <c r="X229" s="20"/>
      <c r="Y229" s="20"/>
      <c r="Z229" s="20"/>
      <c r="AA229" s="20"/>
      <c r="AB229" s="20"/>
      <c r="AC229" s="20"/>
      <c r="AD229" s="20"/>
    </row>
    <row r="230">
      <c r="A230" s="7">
        <v>106.0</v>
      </c>
      <c r="B230" s="11" t="s">
        <v>336</v>
      </c>
      <c r="C230" s="11" t="s">
        <v>337</v>
      </c>
      <c r="D230" s="7">
        <v>2017.0</v>
      </c>
      <c r="E230" s="11" t="s">
        <v>339</v>
      </c>
      <c r="F230" s="12" t="s">
        <v>39</v>
      </c>
      <c r="G230" s="72"/>
      <c r="H230" s="14" t="s">
        <v>39</v>
      </c>
      <c r="I230" s="72"/>
      <c r="J230" s="12" t="s">
        <v>40</v>
      </c>
      <c r="K230" s="11"/>
      <c r="L230" s="25"/>
      <c r="M230" s="25"/>
      <c r="N230" s="25"/>
      <c r="O230" s="25"/>
      <c r="P230" s="11" t="s">
        <v>339</v>
      </c>
    </row>
    <row r="231">
      <c r="A231" s="7">
        <v>107.0</v>
      </c>
      <c r="B231" s="11" t="s">
        <v>340</v>
      </c>
      <c r="C231" s="11" t="s">
        <v>341</v>
      </c>
      <c r="D231" s="7">
        <v>2017.0</v>
      </c>
      <c r="E231" s="9" t="s">
        <v>31</v>
      </c>
      <c r="F231" s="9" t="s">
        <v>31</v>
      </c>
      <c r="G231" s="9" t="s">
        <v>31</v>
      </c>
      <c r="H231" s="9" t="s">
        <v>31</v>
      </c>
      <c r="I231" s="9" t="s">
        <v>31</v>
      </c>
      <c r="J231" s="9" t="s">
        <v>31</v>
      </c>
      <c r="K231" s="11"/>
      <c r="L231" s="25"/>
      <c r="M231" s="25"/>
      <c r="N231" s="25"/>
      <c r="O231" s="25"/>
      <c r="P231" s="11" t="s">
        <v>344</v>
      </c>
    </row>
    <row r="232">
      <c r="A232" s="34">
        <v>108.0</v>
      </c>
      <c r="B232" s="35" t="s">
        <v>2726</v>
      </c>
      <c r="C232" s="35" t="s">
        <v>2727</v>
      </c>
      <c r="D232" s="35">
        <v>2017.0</v>
      </c>
      <c r="E232" s="9" t="s">
        <v>31</v>
      </c>
      <c r="F232" s="9" t="s">
        <v>31</v>
      </c>
      <c r="G232" s="9" t="s">
        <v>31</v>
      </c>
      <c r="H232" s="9" t="s">
        <v>31</v>
      </c>
      <c r="I232" s="9" t="s">
        <v>31</v>
      </c>
      <c r="J232" s="9" t="s">
        <v>31</v>
      </c>
      <c r="K232" s="9" t="s">
        <v>31</v>
      </c>
      <c r="L232" s="9" t="s">
        <v>31</v>
      </c>
      <c r="M232" s="9" t="s">
        <v>31</v>
      </c>
      <c r="N232" s="9" t="s">
        <v>31</v>
      </c>
      <c r="O232" s="9" t="s">
        <v>31</v>
      </c>
      <c r="P232" s="9" t="s">
        <v>31</v>
      </c>
      <c r="Q232" s="39"/>
      <c r="R232" s="39"/>
      <c r="X232" s="39"/>
      <c r="Y232" s="39"/>
      <c r="Z232" s="39"/>
      <c r="AA232" s="39"/>
      <c r="AB232" s="39"/>
      <c r="AC232" s="39"/>
      <c r="AD232" s="39"/>
      <c r="AE232" s="20"/>
    </row>
    <row r="233">
      <c r="A233" s="7">
        <v>109.0</v>
      </c>
      <c r="B233" s="11" t="s">
        <v>345</v>
      </c>
      <c r="C233" s="11" t="s">
        <v>346</v>
      </c>
      <c r="D233" s="7">
        <v>2017.0</v>
      </c>
      <c r="E233" s="11" t="s">
        <v>47</v>
      </c>
      <c r="F233" s="12" t="s">
        <v>39</v>
      </c>
      <c r="G233" s="39">
        <v>45.0</v>
      </c>
      <c r="H233" s="14" t="s">
        <v>40</v>
      </c>
      <c r="I233" s="39">
        <v>0.0</v>
      </c>
      <c r="J233" s="16" t="s">
        <v>3436</v>
      </c>
      <c r="K233" s="25"/>
      <c r="L233" s="25"/>
      <c r="M233" s="25"/>
      <c r="N233" s="25"/>
      <c r="O233" s="25"/>
      <c r="P233" s="25"/>
    </row>
    <row r="234">
      <c r="A234" s="7">
        <v>110.0</v>
      </c>
      <c r="B234" s="11" t="s">
        <v>348</v>
      </c>
      <c r="C234" s="11" t="s">
        <v>349</v>
      </c>
      <c r="D234" s="7">
        <v>2017.0</v>
      </c>
      <c r="E234" s="11" t="s">
        <v>47</v>
      </c>
      <c r="F234" s="12" t="s">
        <v>39</v>
      </c>
      <c r="G234" s="72"/>
      <c r="H234" s="14" t="s">
        <v>40</v>
      </c>
      <c r="I234" s="39">
        <v>0.0</v>
      </c>
      <c r="J234" s="16" t="s">
        <v>3436</v>
      </c>
      <c r="K234" s="25"/>
      <c r="L234" s="25"/>
      <c r="M234" s="25"/>
      <c r="N234" s="25"/>
      <c r="O234" s="25"/>
      <c r="P234" s="25"/>
      <c r="X234" s="39"/>
      <c r="Y234" s="39"/>
      <c r="Z234" s="39"/>
      <c r="AA234" s="39"/>
      <c r="AB234" s="39"/>
      <c r="AC234" s="39"/>
      <c r="AD234" s="39"/>
      <c r="AF234" s="20"/>
      <c r="AG234" s="20"/>
      <c r="AH234" s="20"/>
      <c r="AI234" s="20"/>
      <c r="AJ234" s="20"/>
      <c r="AK234" s="20"/>
      <c r="AL234" s="20"/>
      <c r="AM234" s="20"/>
    </row>
    <row r="235">
      <c r="A235" s="7">
        <v>111.0</v>
      </c>
      <c r="B235" s="11" t="s">
        <v>351</v>
      </c>
      <c r="C235" s="11" t="s">
        <v>352</v>
      </c>
      <c r="D235" s="7">
        <v>2017.0</v>
      </c>
      <c r="E235" s="11" t="s">
        <v>354</v>
      </c>
      <c r="F235" s="12" t="s">
        <v>40</v>
      </c>
      <c r="G235" s="39">
        <v>0.0</v>
      </c>
      <c r="H235" s="14" t="s">
        <v>39</v>
      </c>
      <c r="I235" s="39">
        <v>11.0</v>
      </c>
      <c r="J235" s="16" t="s">
        <v>3436</v>
      </c>
      <c r="K235" s="25"/>
      <c r="L235" s="25"/>
      <c r="M235" s="25"/>
      <c r="N235" s="25"/>
      <c r="O235" s="25"/>
      <c r="P235" s="11" t="s">
        <v>354</v>
      </c>
      <c r="AE235" s="39"/>
    </row>
    <row r="236">
      <c r="A236" s="7">
        <v>112.0</v>
      </c>
      <c r="B236" s="11" t="s">
        <v>355</v>
      </c>
      <c r="C236" s="11" t="s">
        <v>356</v>
      </c>
      <c r="D236" s="7">
        <v>2017.0</v>
      </c>
      <c r="E236" s="11" t="s">
        <v>84</v>
      </c>
      <c r="F236" s="12" t="s">
        <v>39</v>
      </c>
      <c r="G236" s="39">
        <v>24.0</v>
      </c>
      <c r="H236" s="14" t="s">
        <v>40</v>
      </c>
      <c r="I236" s="39">
        <v>0.0</v>
      </c>
      <c r="J236" s="16" t="s">
        <v>3436</v>
      </c>
      <c r="K236" s="25"/>
      <c r="L236" s="25"/>
      <c r="M236" s="25"/>
      <c r="N236" s="25"/>
      <c r="O236" s="25"/>
      <c r="P236" s="25"/>
    </row>
    <row r="237">
      <c r="A237" s="7">
        <v>113.0</v>
      </c>
      <c r="B237" s="11" t="s">
        <v>358</v>
      </c>
      <c r="C237" s="11" t="s">
        <v>359</v>
      </c>
      <c r="D237" s="7">
        <v>2017.0</v>
      </c>
      <c r="E237" s="11" t="s">
        <v>361</v>
      </c>
      <c r="F237" s="12" t="s">
        <v>74</v>
      </c>
      <c r="G237" s="72"/>
      <c r="H237" s="12" t="s">
        <v>74</v>
      </c>
      <c r="I237" s="72"/>
      <c r="J237" s="12" t="s">
        <v>74</v>
      </c>
      <c r="K237" s="25"/>
      <c r="L237" s="25"/>
      <c r="M237" s="25"/>
      <c r="N237" s="25"/>
      <c r="O237" s="25"/>
      <c r="P237" s="11" t="s">
        <v>362</v>
      </c>
      <c r="AE237" s="39"/>
      <c r="AF237" s="39"/>
      <c r="AG237" s="39"/>
      <c r="AH237" s="39"/>
      <c r="AI237" s="39"/>
      <c r="AJ237" s="39"/>
      <c r="AK237" s="39"/>
      <c r="AL237" s="39"/>
      <c r="AM237" s="39"/>
    </row>
    <row r="238">
      <c r="A238" s="7">
        <v>114.0</v>
      </c>
      <c r="B238" s="11" t="s">
        <v>363</v>
      </c>
      <c r="C238" s="11" t="s">
        <v>364</v>
      </c>
      <c r="D238" s="7">
        <v>2017.0</v>
      </c>
      <c r="E238" s="11" t="s">
        <v>47</v>
      </c>
      <c r="F238" s="12" t="s">
        <v>39</v>
      </c>
      <c r="G238" s="39">
        <v>12.0</v>
      </c>
      <c r="H238" s="14" t="s">
        <v>40</v>
      </c>
      <c r="I238" s="39">
        <v>0.0</v>
      </c>
      <c r="J238" s="16" t="s">
        <v>3436</v>
      </c>
      <c r="K238" s="25"/>
      <c r="L238" s="25"/>
      <c r="M238" s="25"/>
      <c r="N238" s="25"/>
      <c r="O238" s="25"/>
      <c r="P238" s="11" t="s">
        <v>366</v>
      </c>
    </row>
    <row r="239">
      <c r="A239" s="7">
        <v>115.0</v>
      </c>
      <c r="B239" s="11" t="s">
        <v>367</v>
      </c>
      <c r="C239" s="11" t="s">
        <v>368</v>
      </c>
      <c r="D239" s="7">
        <v>2017.0</v>
      </c>
      <c r="E239" s="11" t="s">
        <v>370</v>
      </c>
      <c r="F239" s="12" t="s">
        <v>40</v>
      </c>
      <c r="G239" s="39">
        <v>0.0</v>
      </c>
      <c r="H239" s="14" t="s">
        <v>39</v>
      </c>
      <c r="I239" s="39">
        <v>26.0</v>
      </c>
      <c r="J239" s="16" t="s">
        <v>3436</v>
      </c>
      <c r="K239" s="25"/>
      <c r="L239" s="25"/>
      <c r="M239" s="25"/>
      <c r="N239" s="25"/>
      <c r="O239" s="25"/>
      <c r="P239" s="25"/>
      <c r="AF239" s="39"/>
      <c r="AG239" s="39"/>
      <c r="AH239" s="39"/>
      <c r="AI239" s="39"/>
      <c r="AJ239" s="39"/>
      <c r="AK239" s="39"/>
      <c r="AL239" s="39"/>
      <c r="AM239" s="39"/>
    </row>
    <row r="240">
      <c r="A240" s="7">
        <v>116.0</v>
      </c>
      <c r="B240" s="11" t="s">
        <v>371</v>
      </c>
      <c r="C240" s="11" t="s">
        <v>372</v>
      </c>
      <c r="D240" s="7">
        <v>2017.0</v>
      </c>
      <c r="E240" s="11" t="s">
        <v>54</v>
      </c>
      <c r="F240" s="12" t="s">
        <v>39</v>
      </c>
      <c r="G240" s="39">
        <v>50.0</v>
      </c>
      <c r="H240" s="14" t="s">
        <v>40</v>
      </c>
      <c r="I240" s="39">
        <v>0.0</v>
      </c>
      <c r="J240" s="16" t="s">
        <v>3436</v>
      </c>
      <c r="K240" s="25"/>
      <c r="L240" s="25"/>
      <c r="M240" s="25"/>
      <c r="N240" s="25"/>
      <c r="O240" s="25"/>
      <c r="P240" s="25"/>
    </row>
    <row r="241">
      <c r="A241" s="7">
        <v>117.0</v>
      </c>
      <c r="B241" s="11" t="s">
        <v>374</v>
      </c>
      <c r="C241" s="11" t="s">
        <v>375</v>
      </c>
      <c r="D241" s="7">
        <v>2017.0</v>
      </c>
      <c r="E241" s="11" t="s">
        <v>377</v>
      </c>
      <c r="F241" s="12" t="s">
        <v>40</v>
      </c>
      <c r="G241" s="39">
        <v>0.0</v>
      </c>
      <c r="H241" s="14" t="s">
        <v>39</v>
      </c>
      <c r="I241" s="39">
        <v>86.0</v>
      </c>
      <c r="J241" s="16" t="s">
        <v>3436</v>
      </c>
      <c r="K241" s="25"/>
      <c r="L241" s="25"/>
      <c r="M241" s="25"/>
      <c r="N241" s="25"/>
      <c r="O241" s="25"/>
      <c r="P241" s="25"/>
      <c r="S241" s="39"/>
      <c r="T241" s="39"/>
      <c r="U241" s="39"/>
      <c r="V241" s="39"/>
      <c r="W241" s="39"/>
    </row>
    <row r="242">
      <c r="A242" s="7">
        <v>118.0</v>
      </c>
      <c r="B242" s="11" t="s">
        <v>378</v>
      </c>
      <c r="C242" s="11" t="s">
        <v>379</v>
      </c>
      <c r="D242" s="7">
        <v>2017.0</v>
      </c>
      <c r="E242" s="11" t="s">
        <v>381</v>
      </c>
      <c r="F242" s="12" t="s">
        <v>40</v>
      </c>
      <c r="G242" s="72"/>
      <c r="H242" s="14" t="s">
        <v>39</v>
      </c>
      <c r="I242" s="72"/>
      <c r="J242" s="16" t="s">
        <v>3436</v>
      </c>
      <c r="K242" s="25"/>
      <c r="L242" s="25"/>
      <c r="M242" s="25"/>
      <c r="N242" s="25"/>
      <c r="O242" s="25"/>
      <c r="P242" s="25"/>
    </row>
    <row r="243">
      <c r="A243" s="7">
        <v>119.0</v>
      </c>
      <c r="B243" s="11" t="s">
        <v>382</v>
      </c>
      <c r="C243" s="11" t="s">
        <v>383</v>
      </c>
      <c r="D243" s="7">
        <v>2017.0</v>
      </c>
      <c r="E243" s="11" t="s">
        <v>159</v>
      </c>
      <c r="F243" s="12" t="s">
        <v>39</v>
      </c>
      <c r="G243" s="72"/>
      <c r="H243" s="14" t="s">
        <v>40</v>
      </c>
      <c r="I243" s="39">
        <v>0.0</v>
      </c>
      <c r="J243" s="16" t="s">
        <v>3436</v>
      </c>
      <c r="K243" s="25"/>
      <c r="L243" s="25"/>
      <c r="M243" s="25"/>
      <c r="N243" s="25"/>
      <c r="O243" s="25"/>
      <c r="P243" s="25"/>
      <c r="S243" s="39"/>
      <c r="T243" s="39"/>
      <c r="U243" s="39"/>
      <c r="V243" s="39"/>
      <c r="W243" s="39"/>
    </row>
    <row r="244">
      <c r="A244" s="7">
        <v>120.0</v>
      </c>
      <c r="B244" s="11" t="s">
        <v>385</v>
      </c>
      <c r="C244" s="11" t="s">
        <v>386</v>
      </c>
      <c r="D244" s="7">
        <v>2017.0</v>
      </c>
      <c r="E244" s="11" t="s">
        <v>159</v>
      </c>
      <c r="F244" s="12" t="s">
        <v>39</v>
      </c>
      <c r="G244" s="72"/>
      <c r="H244" s="14" t="s">
        <v>40</v>
      </c>
      <c r="I244" s="39">
        <v>0.0</v>
      </c>
      <c r="J244" s="16" t="s">
        <v>3436</v>
      </c>
      <c r="K244" s="25"/>
      <c r="L244" s="25"/>
      <c r="M244" s="25"/>
      <c r="N244" s="25"/>
      <c r="O244" s="25"/>
      <c r="P244" s="25"/>
    </row>
    <row r="245">
      <c r="A245" s="7">
        <v>121.0</v>
      </c>
      <c r="B245" s="11" t="s">
        <v>388</v>
      </c>
      <c r="C245" s="11" t="s">
        <v>389</v>
      </c>
      <c r="D245" s="7">
        <v>2017.0</v>
      </c>
      <c r="E245" s="11" t="s">
        <v>391</v>
      </c>
      <c r="F245" s="12" t="s">
        <v>39</v>
      </c>
      <c r="G245" s="72"/>
      <c r="H245" s="14" t="s">
        <v>40</v>
      </c>
      <c r="I245" s="39">
        <v>0.0</v>
      </c>
      <c r="J245" s="16" t="s">
        <v>3436</v>
      </c>
      <c r="K245" s="25"/>
      <c r="L245" s="25"/>
      <c r="M245" s="25"/>
      <c r="N245" s="25"/>
      <c r="O245" s="25"/>
      <c r="P245" s="25"/>
    </row>
    <row r="246">
      <c r="A246" s="7">
        <v>122.0</v>
      </c>
      <c r="B246" s="11" t="s">
        <v>392</v>
      </c>
      <c r="C246" s="11" t="s">
        <v>393</v>
      </c>
      <c r="D246" s="7">
        <v>2017.0</v>
      </c>
      <c r="E246" s="11" t="s">
        <v>201</v>
      </c>
      <c r="F246" s="12" t="s">
        <v>39</v>
      </c>
      <c r="G246" s="72"/>
      <c r="H246" s="14" t="s">
        <v>40</v>
      </c>
      <c r="I246" s="39">
        <v>0.0</v>
      </c>
      <c r="J246" s="16" t="s">
        <v>3436</v>
      </c>
      <c r="K246" s="25"/>
      <c r="L246" s="25"/>
      <c r="M246" s="25"/>
      <c r="N246" s="25"/>
      <c r="O246" s="25"/>
      <c r="P246" s="25"/>
    </row>
    <row r="247">
      <c r="A247" s="7">
        <v>123.0</v>
      </c>
      <c r="B247" s="11" t="s">
        <v>395</v>
      </c>
      <c r="C247" s="11" t="s">
        <v>396</v>
      </c>
      <c r="D247" s="7">
        <v>2017.0</v>
      </c>
      <c r="E247" s="11" t="s">
        <v>398</v>
      </c>
      <c r="F247" s="12" t="s">
        <v>74</v>
      </c>
      <c r="G247" s="72"/>
      <c r="H247" s="12" t="s">
        <v>74</v>
      </c>
      <c r="I247" s="72"/>
      <c r="J247" s="12" t="s">
        <v>74</v>
      </c>
      <c r="K247" s="25"/>
      <c r="L247" s="25"/>
      <c r="M247" s="25"/>
      <c r="N247" s="25"/>
      <c r="O247" s="25"/>
      <c r="P247" s="25"/>
      <c r="X247" s="20"/>
      <c r="Y247" s="20"/>
      <c r="Z247" s="20"/>
      <c r="AA247" s="20"/>
      <c r="AB247" s="20"/>
      <c r="AC247" s="20"/>
      <c r="AD247" s="20"/>
    </row>
    <row r="248">
      <c r="A248" s="7">
        <v>124.0</v>
      </c>
      <c r="B248" s="11" t="s">
        <v>399</v>
      </c>
      <c r="C248" s="11" t="s">
        <v>400</v>
      </c>
      <c r="D248" s="7">
        <v>2017.0</v>
      </c>
      <c r="E248" s="11" t="s">
        <v>402</v>
      </c>
      <c r="F248" s="12" t="s">
        <v>39</v>
      </c>
      <c r="G248" s="72"/>
      <c r="H248" s="14" t="s">
        <v>40</v>
      </c>
      <c r="I248" s="39">
        <v>0.0</v>
      </c>
      <c r="J248" s="16" t="s">
        <v>3436</v>
      </c>
      <c r="K248" s="25"/>
      <c r="L248" s="25"/>
      <c r="M248" s="25"/>
      <c r="N248" s="25"/>
      <c r="O248" s="25"/>
      <c r="P248" s="25"/>
      <c r="X248" s="39"/>
      <c r="Y248" s="39"/>
      <c r="Z248" s="39"/>
      <c r="AA248" s="39"/>
      <c r="AB248" s="39"/>
      <c r="AC248" s="39"/>
      <c r="AD248" s="39"/>
    </row>
    <row r="249">
      <c r="A249" s="7">
        <v>125.0</v>
      </c>
      <c r="B249" s="11" t="s">
        <v>403</v>
      </c>
      <c r="C249" s="11" t="s">
        <v>404</v>
      </c>
      <c r="D249" s="7">
        <v>2017.0</v>
      </c>
      <c r="E249" s="11" t="s">
        <v>140</v>
      </c>
      <c r="F249" s="12" t="s">
        <v>39</v>
      </c>
      <c r="G249" s="72"/>
      <c r="H249" s="14" t="s">
        <v>40</v>
      </c>
      <c r="I249" s="39">
        <v>0.0</v>
      </c>
      <c r="J249" s="16" t="s">
        <v>3436</v>
      </c>
      <c r="K249" s="25"/>
      <c r="L249" s="25"/>
      <c r="M249" s="25"/>
      <c r="N249" s="25"/>
      <c r="O249" s="25"/>
      <c r="P249" s="11" t="s">
        <v>406</v>
      </c>
      <c r="X249" s="39"/>
      <c r="Y249" s="39"/>
      <c r="Z249" s="39"/>
      <c r="AA249" s="39"/>
      <c r="AB249" s="39"/>
      <c r="AC249" s="39"/>
      <c r="AD249" s="39"/>
    </row>
    <row r="250">
      <c r="A250" s="7">
        <v>126.0</v>
      </c>
      <c r="B250" s="11" t="s">
        <v>407</v>
      </c>
      <c r="C250" s="11" t="s">
        <v>408</v>
      </c>
      <c r="D250" s="7">
        <v>2017.0</v>
      </c>
      <c r="E250" s="11" t="s">
        <v>354</v>
      </c>
      <c r="F250" s="12" t="s">
        <v>40</v>
      </c>
      <c r="G250" s="39">
        <v>0.0</v>
      </c>
      <c r="H250" s="14" t="s">
        <v>39</v>
      </c>
      <c r="I250" s="39">
        <v>32.0</v>
      </c>
      <c r="J250" s="16" t="s">
        <v>3436</v>
      </c>
      <c r="K250" s="25"/>
      <c r="L250" s="25"/>
      <c r="M250" s="25"/>
      <c r="N250" s="25"/>
      <c r="O250" s="25"/>
      <c r="P250" s="11" t="s">
        <v>410</v>
      </c>
      <c r="S250" s="39"/>
      <c r="T250" s="39"/>
      <c r="U250" s="39"/>
      <c r="V250" s="39"/>
      <c r="W250" s="39"/>
      <c r="AE250" s="20"/>
    </row>
    <row r="251">
      <c r="A251" s="7">
        <v>127.0</v>
      </c>
      <c r="B251" s="11" t="s">
        <v>411</v>
      </c>
      <c r="C251" s="11" t="s">
        <v>412</v>
      </c>
      <c r="D251" s="7">
        <v>2017.0</v>
      </c>
      <c r="E251" s="11" t="s">
        <v>54</v>
      </c>
      <c r="F251" s="12" t="s">
        <v>39</v>
      </c>
      <c r="G251" s="39">
        <v>60.0</v>
      </c>
      <c r="H251" s="14" t="s">
        <v>40</v>
      </c>
      <c r="I251" s="39">
        <v>0.0</v>
      </c>
      <c r="J251" s="16" t="s">
        <v>3436</v>
      </c>
      <c r="K251" s="25"/>
      <c r="L251" s="25"/>
      <c r="M251" s="25"/>
      <c r="N251" s="25"/>
      <c r="O251" s="25"/>
      <c r="P251" s="25"/>
      <c r="S251" s="39"/>
      <c r="T251" s="39"/>
      <c r="U251" s="39"/>
      <c r="V251" s="39"/>
      <c r="W251" s="39"/>
      <c r="AE251" s="39"/>
    </row>
    <row r="252">
      <c r="A252" s="34">
        <v>128.0</v>
      </c>
      <c r="B252" s="35" t="s">
        <v>2729</v>
      </c>
      <c r="C252" s="35" t="s">
        <v>2730</v>
      </c>
      <c r="D252" s="35">
        <v>2017.0</v>
      </c>
      <c r="E252" s="9" t="s">
        <v>31</v>
      </c>
      <c r="F252" s="9" t="s">
        <v>31</v>
      </c>
      <c r="G252" s="9" t="s">
        <v>31</v>
      </c>
      <c r="H252" s="9" t="s">
        <v>31</v>
      </c>
      <c r="I252" s="9" t="s">
        <v>31</v>
      </c>
      <c r="J252" s="9" t="s">
        <v>31</v>
      </c>
      <c r="K252" s="9" t="s">
        <v>31</v>
      </c>
      <c r="L252" s="9" t="s">
        <v>31</v>
      </c>
      <c r="M252" s="9" t="s">
        <v>31</v>
      </c>
      <c r="N252" s="9" t="s">
        <v>31</v>
      </c>
      <c r="O252" s="9" t="s">
        <v>31</v>
      </c>
      <c r="P252" s="9" t="s">
        <v>31</v>
      </c>
      <c r="Q252" s="39"/>
      <c r="R252" s="39"/>
      <c r="AE252" s="39"/>
      <c r="AF252" s="20"/>
      <c r="AG252" s="20"/>
      <c r="AH252" s="20"/>
      <c r="AI252" s="20"/>
      <c r="AJ252" s="20"/>
      <c r="AK252" s="20"/>
      <c r="AL252" s="20"/>
      <c r="AM252" s="20"/>
    </row>
    <row r="253">
      <c r="A253" s="7">
        <v>129.0</v>
      </c>
      <c r="B253" s="11" t="s">
        <v>414</v>
      </c>
      <c r="C253" s="11" t="s">
        <v>415</v>
      </c>
      <c r="D253" s="7">
        <v>2017.0</v>
      </c>
      <c r="E253" s="66" t="s">
        <v>3534</v>
      </c>
      <c r="F253" s="66" t="s">
        <v>3534</v>
      </c>
      <c r="G253" s="66" t="s">
        <v>3534</v>
      </c>
      <c r="H253" s="66" t="s">
        <v>3534</v>
      </c>
      <c r="I253" s="66" t="s">
        <v>3534</v>
      </c>
      <c r="J253" s="66" t="s">
        <v>3534</v>
      </c>
      <c r="K253" s="25"/>
      <c r="L253" s="25"/>
      <c r="M253" s="25"/>
      <c r="N253" s="25"/>
      <c r="O253" s="25"/>
      <c r="P253" s="25"/>
      <c r="AF253" s="39"/>
      <c r="AG253" s="39"/>
      <c r="AH253" s="39"/>
      <c r="AI253" s="39"/>
      <c r="AJ253" s="39"/>
      <c r="AK253" s="39"/>
      <c r="AL253" s="39"/>
      <c r="AM253" s="39"/>
    </row>
    <row r="254">
      <c r="A254" s="34">
        <v>130.0</v>
      </c>
      <c r="B254" s="35" t="s">
        <v>2732</v>
      </c>
      <c r="C254" s="35" t="s">
        <v>2733</v>
      </c>
      <c r="D254" s="35">
        <v>2017.0</v>
      </c>
      <c r="E254" s="9" t="s">
        <v>31</v>
      </c>
      <c r="F254" s="9" t="s">
        <v>31</v>
      </c>
      <c r="G254" s="9" t="s">
        <v>31</v>
      </c>
      <c r="H254" s="9" t="s">
        <v>31</v>
      </c>
      <c r="I254" s="9" t="s">
        <v>31</v>
      </c>
      <c r="J254" s="9" t="s">
        <v>31</v>
      </c>
      <c r="K254" s="9" t="s">
        <v>31</v>
      </c>
      <c r="L254" s="9" t="s">
        <v>31</v>
      </c>
      <c r="M254" s="9" t="s">
        <v>31</v>
      </c>
      <c r="N254" s="9" t="s">
        <v>31</v>
      </c>
      <c r="O254" s="9" t="s">
        <v>31</v>
      </c>
      <c r="P254" s="9" t="s">
        <v>31</v>
      </c>
      <c r="Q254" s="39"/>
      <c r="R254" s="39"/>
      <c r="X254" s="39"/>
      <c r="Y254" s="39"/>
      <c r="Z254" s="39"/>
      <c r="AA254" s="39"/>
      <c r="AB254" s="39"/>
      <c r="AC254" s="39"/>
      <c r="AD254" s="39"/>
      <c r="AF254" s="39"/>
      <c r="AG254" s="39"/>
      <c r="AH254" s="39"/>
      <c r="AI254" s="39"/>
      <c r="AJ254" s="39"/>
      <c r="AK254" s="39"/>
      <c r="AL254" s="39"/>
      <c r="AM254" s="39"/>
    </row>
    <row r="255">
      <c r="A255" s="7">
        <v>131.0</v>
      </c>
      <c r="B255" s="11" t="s">
        <v>417</v>
      </c>
      <c r="C255" s="11" t="s">
        <v>418</v>
      </c>
      <c r="D255" s="7">
        <v>2017.0</v>
      </c>
      <c r="E255" s="11" t="s">
        <v>370</v>
      </c>
      <c r="F255" s="12" t="s">
        <v>39</v>
      </c>
      <c r="G255" s="72"/>
      <c r="H255" s="14" t="s">
        <v>39</v>
      </c>
      <c r="I255" s="72"/>
      <c r="J255" s="12" t="s">
        <v>40</v>
      </c>
      <c r="K255" s="11"/>
      <c r="L255" s="25"/>
      <c r="M255" s="25"/>
      <c r="N255" s="25"/>
      <c r="O255" s="25"/>
      <c r="P255" s="11" t="s">
        <v>420</v>
      </c>
      <c r="S255" s="39"/>
      <c r="T255" s="39"/>
      <c r="U255" s="39"/>
      <c r="V255" s="39"/>
      <c r="W255" s="39"/>
    </row>
    <row r="256">
      <c r="A256" s="7">
        <v>132.0</v>
      </c>
      <c r="B256" s="11" t="s">
        <v>421</v>
      </c>
      <c r="C256" s="11" t="s">
        <v>422</v>
      </c>
      <c r="D256" s="7">
        <v>2017.0</v>
      </c>
      <c r="E256" s="11" t="s">
        <v>424</v>
      </c>
      <c r="F256" s="12" t="s">
        <v>39</v>
      </c>
      <c r="G256" s="72"/>
      <c r="H256" s="14" t="s">
        <v>40</v>
      </c>
      <c r="I256" s="39">
        <v>0.0</v>
      </c>
      <c r="J256" s="16" t="s">
        <v>3436</v>
      </c>
      <c r="K256" s="25"/>
      <c r="L256" s="25"/>
      <c r="M256" s="25"/>
      <c r="N256" s="25"/>
      <c r="O256" s="25"/>
      <c r="P256" s="25"/>
    </row>
    <row r="257">
      <c r="A257" s="7">
        <v>133.0</v>
      </c>
      <c r="B257" s="11" t="s">
        <v>425</v>
      </c>
      <c r="C257" s="11" t="s">
        <v>426</v>
      </c>
      <c r="D257" s="7">
        <v>2017.0</v>
      </c>
      <c r="E257" s="66" t="s">
        <v>3534</v>
      </c>
      <c r="F257" s="66" t="s">
        <v>3534</v>
      </c>
      <c r="G257" s="66" t="s">
        <v>3534</v>
      </c>
      <c r="H257" s="66" t="s">
        <v>3534</v>
      </c>
      <c r="I257" s="66" t="s">
        <v>3534</v>
      </c>
      <c r="J257" s="66" t="s">
        <v>3534</v>
      </c>
      <c r="K257" s="25"/>
      <c r="L257" s="25"/>
      <c r="M257" s="25"/>
      <c r="N257" s="25"/>
      <c r="O257" s="25"/>
      <c r="P257" s="25"/>
      <c r="AE257" s="39"/>
    </row>
    <row r="258">
      <c r="A258" s="7">
        <v>134.0</v>
      </c>
      <c r="B258" s="11" t="s">
        <v>428</v>
      </c>
      <c r="C258" s="11" t="s">
        <v>429</v>
      </c>
      <c r="D258" s="7">
        <v>2017.0</v>
      </c>
      <c r="E258" s="11" t="s">
        <v>201</v>
      </c>
      <c r="F258" s="12" t="s">
        <v>39</v>
      </c>
      <c r="G258" s="39">
        <v>20.0</v>
      </c>
      <c r="H258" s="14" t="s">
        <v>39</v>
      </c>
      <c r="I258" s="39">
        <v>20.0</v>
      </c>
      <c r="J258" s="12" t="s">
        <v>39</v>
      </c>
      <c r="K258" s="25"/>
      <c r="L258" s="25"/>
      <c r="M258" s="25"/>
      <c r="N258" s="25"/>
      <c r="O258" s="25"/>
      <c r="P258" s="11" t="s">
        <v>431</v>
      </c>
      <c r="X258" s="39"/>
      <c r="Y258" s="39"/>
      <c r="Z258" s="39"/>
      <c r="AA258" s="39"/>
      <c r="AB258" s="39"/>
      <c r="AC258" s="39"/>
      <c r="AD258" s="39"/>
    </row>
    <row r="259">
      <c r="A259" s="7">
        <v>135.0</v>
      </c>
      <c r="B259" s="11" t="s">
        <v>432</v>
      </c>
      <c r="C259" s="11" t="s">
        <v>433</v>
      </c>
      <c r="D259" s="7">
        <v>2017.0</v>
      </c>
      <c r="E259" s="11" t="s">
        <v>47</v>
      </c>
      <c r="F259" s="12" t="s">
        <v>39</v>
      </c>
      <c r="G259" s="39">
        <v>45.0</v>
      </c>
      <c r="H259" s="14" t="s">
        <v>40</v>
      </c>
      <c r="I259" s="39">
        <v>0.0</v>
      </c>
      <c r="J259" s="16" t="s">
        <v>3436</v>
      </c>
      <c r="K259" s="25"/>
      <c r="L259" s="25"/>
      <c r="M259" s="25"/>
      <c r="N259" s="25"/>
      <c r="O259" s="25"/>
      <c r="P259" s="25"/>
      <c r="S259" s="39"/>
      <c r="T259" s="39"/>
      <c r="U259" s="39"/>
      <c r="V259" s="39"/>
      <c r="W259" s="39"/>
      <c r="X259" s="39"/>
      <c r="Y259" s="39"/>
      <c r="Z259" s="39"/>
      <c r="AA259" s="39"/>
      <c r="AB259" s="39"/>
      <c r="AC259" s="39"/>
      <c r="AD259" s="39"/>
      <c r="AF259" s="39"/>
      <c r="AG259" s="39"/>
      <c r="AH259" s="39"/>
      <c r="AI259" s="39"/>
      <c r="AJ259" s="39"/>
      <c r="AK259" s="39"/>
      <c r="AL259" s="39"/>
      <c r="AM259" s="39"/>
    </row>
    <row r="260">
      <c r="A260" s="7">
        <v>136.0</v>
      </c>
      <c r="B260" s="11" t="s">
        <v>435</v>
      </c>
      <c r="C260" s="11" t="s">
        <v>436</v>
      </c>
      <c r="D260" s="7">
        <v>2017.0</v>
      </c>
      <c r="E260" s="11" t="s">
        <v>438</v>
      </c>
      <c r="F260" s="12" t="s">
        <v>39</v>
      </c>
      <c r="G260" s="72"/>
      <c r="H260" s="14" t="s">
        <v>40</v>
      </c>
      <c r="I260" s="72"/>
      <c r="J260" s="16" t="s">
        <v>3436</v>
      </c>
      <c r="K260" s="25"/>
      <c r="L260" s="25"/>
      <c r="M260" s="25"/>
      <c r="N260" s="25"/>
      <c r="O260" s="25"/>
      <c r="P260" s="11" t="s">
        <v>439</v>
      </c>
    </row>
    <row r="261">
      <c r="A261" s="7">
        <v>137.0</v>
      </c>
      <c r="B261" s="8" t="s">
        <v>3750</v>
      </c>
      <c r="C261" s="8" t="s">
        <v>3751</v>
      </c>
      <c r="D261" s="7">
        <v>2017.0</v>
      </c>
      <c r="E261" s="11" t="s">
        <v>370</v>
      </c>
      <c r="F261" s="39" t="s">
        <v>39</v>
      </c>
      <c r="G261" s="39">
        <v>30.0</v>
      </c>
      <c r="H261" s="39" t="s">
        <v>40</v>
      </c>
      <c r="I261" s="39">
        <v>0.0</v>
      </c>
      <c r="J261" s="16" t="s">
        <v>3436</v>
      </c>
      <c r="K261" s="40"/>
      <c r="L261" s="40"/>
      <c r="M261" s="40"/>
      <c r="N261" s="40"/>
      <c r="O261" s="40"/>
      <c r="P261" s="40"/>
      <c r="Q261" s="39"/>
      <c r="R261" s="39"/>
      <c r="AE261" s="39"/>
    </row>
    <row r="262">
      <c r="A262" s="34">
        <v>138.0</v>
      </c>
      <c r="B262" s="35" t="s">
        <v>2735</v>
      </c>
      <c r="C262" s="35" t="s">
        <v>2736</v>
      </c>
      <c r="D262" s="35">
        <v>2016.0</v>
      </c>
      <c r="E262" s="9" t="s">
        <v>31</v>
      </c>
      <c r="F262" s="9" t="s">
        <v>31</v>
      </c>
      <c r="G262" s="9" t="s">
        <v>31</v>
      </c>
      <c r="H262" s="9" t="s">
        <v>31</v>
      </c>
      <c r="I262" s="9" t="s">
        <v>31</v>
      </c>
      <c r="J262" s="9" t="s">
        <v>31</v>
      </c>
      <c r="K262" s="9" t="s">
        <v>31</v>
      </c>
      <c r="L262" s="9" t="s">
        <v>31</v>
      </c>
      <c r="M262" s="9" t="s">
        <v>31</v>
      </c>
      <c r="N262" s="9" t="s">
        <v>31</v>
      </c>
      <c r="O262" s="9" t="s">
        <v>31</v>
      </c>
      <c r="P262" s="9" t="s">
        <v>31</v>
      </c>
      <c r="Q262" s="39"/>
      <c r="R262" s="39"/>
      <c r="S262" s="39"/>
      <c r="T262" s="39"/>
      <c r="U262" s="39"/>
      <c r="V262" s="39"/>
      <c r="W262" s="39"/>
      <c r="AE262" s="39"/>
    </row>
    <row r="263">
      <c r="A263" s="7">
        <v>139.0</v>
      </c>
      <c r="B263" s="11" t="s">
        <v>440</v>
      </c>
      <c r="C263" s="11" t="s">
        <v>441</v>
      </c>
      <c r="D263" s="7">
        <v>2016.0</v>
      </c>
      <c r="E263" s="11" t="s">
        <v>443</v>
      </c>
      <c r="F263" s="12" t="s">
        <v>39</v>
      </c>
      <c r="G263" s="39">
        <v>35.0</v>
      </c>
      <c r="H263" s="14" t="s">
        <v>40</v>
      </c>
      <c r="I263" s="39">
        <v>0.0</v>
      </c>
      <c r="J263" s="16" t="s">
        <v>3436</v>
      </c>
      <c r="K263" s="25"/>
      <c r="L263" s="25"/>
      <c r="M263" s="25"/>
      <c r="N263" s="25"/>
      <c r="O263" s="25"/>
      <c r="P263" s="25"/>
      <c r="AF263" s="39"/>
      <c r="AG263" s="39"/>
      <c r="AH263" s="39"/>
      <c r="AI263" s="39"/>
      <c r="AJ263" s="39"/>
      <c r="AK263" s="39"/>
      <c r="AL263" s="39"/>
      <c r="AM263" s="39"/>
    </row>
    <row r="264">
      <c r="A264" s="7">
        <v>140.0</v>
      </c>
      <c r="B264" s="11" t="s">
        <v>444</v>
      </c>
      <c r="C264" s="11" t="s">
        <v>445</v>
      </c>
      <c r="D264" s="7">
        <v>2016.0</v>
      </c>
      <c r="E264" s="11" t="s">
        <v>84</v>
      </c>
      <c r="F264" s="12" t="s">
        <v>39</v>
      </c>
      <c r="G264" s="39">
        <v>488.0</v>
      </c>
      <c r="H264" s="14" t="s">
        <v>40</v>
      </c>
      <c r="I264" s="39">
        <v>0.0</v>
      </c>
      <c r="J264" s="16" t="s">
        <v>3436</v>
      </c>
      <c r="K264" s="25"/>
      <c r="L264" s="25"/>
      <c r="M264" s="25"/>
      <c r="N264" s="25"/>
      <c r="O264" s="25"/>
      <c r="P264" s="25"/>
      <c r="S264" s="39"/>
      <c r="T264" s="39"/>
      <c r="U264" s="39"/>
      <c r="V264" s="39"/>
      <c r="W264" s="39"/>
      <c r="AF264" s="39"/>
      <c r="AG264" s="39"/>
      <c r="AH264" s="39"/>
      <c r="AI264" s="39"/>
      <c r="AJ264" s="39"/>
      <c r="AK264" s="39"/>
      <c r="AL264" s="39"/>
      <c r="AM264" s="39"/>
    </row>
    <row r="265">
      <c r="A265" s="7">
        <v>141.0</v>
      </c>
      <c r="B265" s="11" t="s">
        <v>447</v>
      </c>
      <c r="C265" s="11" t="s">
        <v>448</v>
      </c>
      <c r="D265" s="7">
        <v>2016.0</v>
      </c>
      <c r="E265" s="11" t="s">
        <v>140</v>
      </c>
      <c r="F265" s="12" t="s">
        <v>39</v>
      </c>
      <c r="G265" s="39">
        <v>13.0</v>
      </c>
      <c r="H265" s="14" t="s">
        <v>40</v>
      </c>
      <c r="I265" s="39">
        <v>0.0</v>
      </c>
      <c r="J265" s="16" t="s">
        <v>3436</v>
      </c>
      <c r="K265" s="25"/>
      <c r="L265" s="25"/>
      <c r="M265" s="25"/>
      <c r="N265" s="25"/>
      <c r="O265" s="25"/>
      <c r="P265" s="11" t="s">
        <v>450</v>
      </c>
      <c r="S265" s="39"/>
      <c r="T265" s="39"/>
      <c r="U265" s="39"/>
      <c r="V265" s="39"/>
      <c r="W265" s="39"/>
    </row>
    <row r="266">
      <c r="A266" s="34">
        <v>142.0</v>
      </c>
      <c r="B266" s="35" t="s">
        <v>2738</v>
      </c>
      <c r="C266" s="35" t="s">
        <v>2739</v>
      </c>
      <c r="D266" s="35">
        <v>2016.0</v>
      </c>
      <c r="E266" s="9" t="s">
        <v>31</v>
      </c>
      <c r="F266" s="9" t="s">
        <v>31</v>
      </c>
      <c r="G266" s="9" t="s">
        <v>31</v>
      </c>
      <c r="H266" s="9" t="s">
        <v>31</v>
      </c>
      <c r="I266" s="9" t="s">
        <v>31</v>
      </c>
      <c r="J266" s="9" t="s">
        <v>31</v>
      </c>
      <c r="K266" s="9" t="s">
        <v>31</v>
      </c>
      <c r="L266" s="9" t="s">
        <v>31</v>
      </c>
      <c r="M266" s="9" t="s">
        <v>31</v>
      </c>
      <c r="N266" s="9" t="s">
        <v>31</v>
      </c>
      <c r="O266" s="9" t="s">
        <v>31</v>
      </c>
      <c r="P266" s="9" t="s">
        <v>31</v>
      </c>
      <c r="Q266" s="39"/>
      <c r="R266" s="39"/>
      <c r="S266" s="39"/>
      <c r="T266" s="39"/>
      <c r="U266" s="39"/>
      <c r="V266" s="39"/>
      <c r="W266" s="39"/>
    </row>
    <row r="267">
      <c r="A267" s="7">
        <v>143.0</v>
      </c>
      <c r="B267" s="11" t="s">
        <v>451</v>
      </c>
      <c r="C267" s="11" t="s">
        <v>452</v>
      </c>
      <c r="D267" s="7">
        <v>2016.0</v>
      </c>
      <c r="E267" s="11" t="s">
        <v>47</v>
      </c>
      <c r="F267" s="12" t="s">
        <v>39</v>
      </c>
      <c r="G267" s="39">
        <v>10.0</v>
      </c>
      <c r="H267" s="14" t="s">
        <v>40</v>
      </c>
      <c r="I267" s="39">
        <v>0.0</v>
      </c>
      <c r="J267" s="16" t="s">
        <v>3436</v>
      </c>
      <c r="K267" s="25"/>
      <c r="L267" s="25"/>
      <c r="M267" s="25"/>
      <c r="N267" s="25"/>
      <c r="O267" s="25"/>
      <c r="P267" s="25"/>
    </row>
    <row r="268">
      <c r="A268" s="7">
        <v>144.0</v>
      </c>
      <c r="B268" s="11" t="s">
        <v>454</v>
      </c>
      <c r="C268" s="11" t="s">
        <v>455</v>
      </c>
      <c r="D268" s="7">
        <v>2016.0</v>
      </c>
      <c r="E268" s="11" t="s">
        <v>457</v>
      </c>
      <c r="F268" s="12" t="s">
        <v>40</v>
      </c>
      <c r="G268" s="39">
        <v>0.0</v>
      </c>
      <c r="H268" s="14" t="s">
        <v>39</v>
      </c>
      <c r="I268" s="39">
        <v>60.0</v>
      </c>
      <c r="J268" s="16" t="s">
        <v>3436</v>
      </c>
      <c r="K268" s="25"/>
      <c r="L268" s="25"/>
      <c r="M268" s="25"/>
      <c r="N268" s="25"/>
      <c r="O268" s="25"/>
      <c r="P268" s="11" t="s">
        <v>458</v>
      </c>
    </row>
    <row r="269">
      <c r="A269" s="7">
        <v>145.0</v>
      </c>
      <c r="B269" s="11" t="s">
        <v>459</v>
      </c>
      <c r="C269" s="11" t="s">
        <v>460</v>
      </c>
      <c r="D269" s="7">
        <v>2016.0</v>
      </c>
      <c r="E269" s="11" t="s">
        <v>462</v>
      </c>
      <c r="F269" s="12" t="s">
        <v>39</v>
      </c>
      <c r="G269" s="39">
        <v>16.0</v>
      </c>
      <c r="H269" s="14" t="s">
        <v>40</v>
      </c>
      <c r="I269" s="39">
        <v>0.0</v>
      </c>
      <c r="J269" s="16" t="s">
        <v>3436</v>
      </c>
      <c r="K269" s="25"/>
      <c r="L269" s="25"/>
      <c r="M269" s="25"/>
      <c r="N269" s="25"/>
      <c r="O269" s="25"/>
      <c r="P269" s="11" t="s">
        <v>463</v>
      </c>
      <c r="S269" s="39"/>
      <c r="T269" s="39"/>
      <c r="U269" s="39"/>
      <c r="V269" s="39"/>
      <c r="W269" s="39"/>
    </row>
    <row r="270">
      <c r="A270" s="34">
        <v>146.0</v>
      </c>
      <c r="B270" s="35" t="s">
        <v>2741</v>
      </c>
      <c r="C270" s="35" t="s">
        <v>2742</v>
      </c>
      <c r="D270" s="35">
        <v>2016.0</v>
      </c>
      <c r="E270" s="9" t="s">
        <v>31</v>
      </c>
      <c r="F270" s="9" t="s">
        <v>31</v>
      </c>
      <c r="G270" s="9" t="s">
        <v>31</v>
      </c>
      <c r="H270" s="9" t="s">
        <v>31</v>
      </c>
      <c r="I270" s="9" t="s">
        <v>31</v>
      </c>
      <c r="J270" s="9" t="s">
        <v>31</v>
      </c>
      <c r="K270" s="9" t="s">
        <v>31</v>
      </c>
      <c r="L270" s="9" t="s">
        <v>31</v>
      </c>
      <c r="M270" s="9" t="s">
        <v>31</v>
      </c>
      <c r="N270" s="9" t="s">
        <v>31</v>
      </c>
      <c r="O270" s="9" t="s">
        <v>31</v>
      </c>
      <c r="P270" s="9" t="s">
        <v>31</v>
      </c>
      <c r="Q270" s="39"/>
      <c r="R270" s="39"/>
      <c r="S270" s="39"/>
      <c r="T270" s="39"/>
      <c r="U270" s="39"/>
      <c r="V270" s="39"/>
      <c r="W270" s="39"/>
    </row>
    <row r="271">
      <c r="A271" s="7">
        <v>147.0</v>
      </c>
      <c r="B271" s="11" t="s">
        <v>464</v>
      </c>
      <c r="C271" s="11" t="s">
        <v>465</v>
      </c>
      <c r="D271" s="7">
        <v>2016.0</v>
      </c>
      <c r="E271" s="11" t="s">
        <v>467</v>
      </c>
      <c r="F271" s="12" t="s">
        <v>39</v>
      </c>
      <c r="G271" s="72"/>
      <c r="H271" s="14" t="s">
        <v>40</v>
      </c>
      <c r="I271" s="39">
        <v>0.0</v>
      </c>
      <c r="J271" s="16" t="s">
        <v>3436</v>
      </c>
      <c r="K271" s="25"/>
      <c r="L271" s="25"/>
      <c r="M271" s="25"/>
      <c r="N271" s="25"/>
      <c r="O271" s="25"/>
      <c r="P271" s="11" t="s">
        <v>468</v>
      </c>
    </row>
    <row r="272">
      <c r="A272" s="7">
        <v>148.0</v>
      </c>
      <c r="B272" s="11" t="s">
        <v>469</v>
      </c>
      <c r="C272" s="11" t="s">
        <v>470</v>
      </c>
      <c r="D272" s="7">
        <v>2016.0</v>
      </c>
      <c r="E272" s="11" t="s">
        <v>310</v>
      </c>
      <c r="F272" s="12" t="s">
        <v>39</v>
      </c>
      <c r="G272" s="39">
        <v>24.0</v>
      </c>
      <c r="H272" s="14" t="s">
        <v>40</v>
      </c>
      <c r="I272" s="39">
        <v>0.0</v>
      </c>
      <c r="J272" s="16" t="s">
        <v>3436</v>
      </c>
      <c r="K272" s="25"/>
      <c r="L272" s="25"/>
      <c r="M272" s="25"/>
      <c r="N272" s="25"/>
      <c r="O272" s="25"/>
      <c r="P272" s="25"/>
    </row>
    <row r="273">
      <c r="A273" s="34">
        <v>149.0</v>
      </c>
      <c r="B273" s="35" t="s">
        <v>2744</v>
      </c>
      <c r="C273" s="35" t="s">
        <v>2745</v>
      </c>
      <c r="D273" s="35">
        <v>2016.0</v>
      </c>
      <c r="E273" s="9" t="s">
        <v>31</v>
      </c>
      <c r="F273" s="9" t="s">
        <v>31</v>
      </c>
      <c r="G273" s="9" t="s">
        <v>31</v>
      </c>
      <c r="H273" s="9" t="s">
        <v>31</v>
      </c>
      <c r="I273" s="9" t="s">
        <v>31</v>
      </c>
      <c r="J273" s="9" t="s">
        <v>31</v>
      </c>
      <c r="K273" s="9" t="s">
        <v>31</v>
      </c>
      <c r="L273" s="9" t="s">
        <v>31</v>
      </c>
      <c r="M273" s="9" t="s">
        <v>31</v>
      </c>
      <c r="N273" s="9" t="s">
        <v>31</v>
      </c>
      <c r="O273" s="9" t="s">
        <v>31</v>
      </c>
      <c r="P273" s="9" t="s">
        <v>31</v>
      </c>
      <c r="Q273" s="39"/>
      <c r="R273" s="39"/>
      <c r="S273" s="39"/>
      <c r="T273" s="39"/>
      <c r="U273" s="39"/>
      <c r="V273" s="39"/>
      <c r="W273" s="39"/>
    </row>
    <row r="274">
      <c r="A274" s="7">
        <v>150.0</v>
      </c>
      <c r="B274" s="11" t="s">
        <v>472</v>
      </c>
      <c r="C274" s="11" t="s">
        <v>473</v>
      </c>
      <c r="D274" s="7">
        <v>2016.0</v>
      </c>
      <c r="E274" s="11" t="s">
        <v>84</v>
      </c>
      <c r="F274" s="12" t="s">
        <v>39</v>
      </c>
      <c r="G274" s="39">
        <v>82.0</v>
      </c>
      <c r="H274" s="14" t="s">
        <v>40</v>
      </c>
      <c r="I274" s="39">
        <v>0.0</v>
      </c>
      <c r="J274" s="16" t="s">
        <v>3436</v>
      </c>
      <c r="K274" s="25"/>
      <c r="L274" s="25"/>
      <c r="M274" s="25"/>
      <c r="N274" s="25"/>
      <c r="O274" s="25"/>
      <c r="P274" s="11" t="s">
        <v>475</v>
      </c>
    </row>
    <row r="275">
      <c r="A275" s="34">
        <v>151.0</v>
      </c>
      <c r="B275" s="35" t="s">
        <v>2747</v>
      </c>
      <c r="C275" s="35" t="s">
        <v>2748</v>
      </c>
      <c r="D275" s="35">
        <v>2016.0</v>
      </c>
      <c r="E275" s="9" t="s">
        <v>31</v>
      </c>
      <c r="F275" s="9" t="s">
        <v>31</v>
      </c>
      <c r="G275" s="9" t="s">
        <v>31</v>
      </c>
      <c r="H275" s="9" t="s">
        <v>31</v>
      </c>
      <c r="I275" s="9" t="s">
        <v>31</v>
      </c>
      <c r="J275" s="9" t="s">
        <v>31</v>
      </c>
      <c r="K275" s="9" t="s">
        <v>31</v>
      </c>
      <c r="L275" s="9" t="s">
        <v>31</v>
      </c>
      <c r="M275" s="9" t="s">
        <v>31</v>
      </c>
      <c r="N275" s="9" t="s">
        <v>31</v>
      </c>
      <c r="O275" s="9" t="s">
        <v>31</v>
      </c>
      <c r="P275" s="9" t="s">
        <v>31</v>
      </c>
      <c r="Q275" s="39"/>
      <c r="R275" s="39"/>
    </row>
    <row r="276">
      <c r="A276" s="34">
        <v>152.0</v>
      </c>
      <c r="B276" s="35" t="s">
        <v>2750</v>
      </c>
      <c r="C276" s="35" t="s">
        <v>2751</v>
      </c>
      <c r="D276" s="35">
        <v>2016.0</v>
      </c>
      <c r="E276" s="9" t="s">
        <v>31</v>
      </c>
      <c r="F276" s="9" t="s">
        <v>31</v>
      </c>
      <c r="G276" s="9" t="s">
        <v>31</v>
      </c>
      <c r="H276" s="9" t="s">
        <v>31</v>
      </c>
      <c r="I276" s="9" t="s">
        <v>31</v>
      </c>
      <c r="J276" s="9" t="s">
        <v>31</v>
      </c>
      <c r="K276" s="9" t="s">
        <v>31</v>
      </c>
      <c r="L276" s="9" t="s">
        <v>31</v>
      </c>
      <c r="M276" s="9" t="s">
        <v>31</v>
      </c>
      <c r="N276" s="9" t="s">
        <v>31</v>
      </c>
      <c r="O276" s="9" t="s">
        <v>31</v>
      </c>
      <c r="P276" s="9" t="s">
        <v>31</v>
      </c>
      <c r="Q276" s="39"/>
      <c r="R276" s="39"/>
    </row>
    <row r="277">
      <c r="A277" s="34">
        <v>153.0</v>
      </c>
      <c r="B277" s="35" t="s">
        <v>2753</v>
      </c>
      <c r="C277" s="35" t="s">
        <v>2754</v>
      </c>
      <c r="D277" s="35">
        <v>2016.0</v>
      </c>
      <c r="E277" s="9" t="s">
        <v>31</v>
      </c>
      <c r="F277" s="9" t="s">
        <v>31</v>
      </c>
      <c r="G277" s="9" t="s">
        <v>31</v>
      </c>
      <c r="H277" s="9" t="s">
        <v>31</v>
      </c>
      <c r="I277" s="9" t="s">
        <v>31</v>
      </c>
      <c r="J277" s="9" t="s">
        <v>31</v>
      </c>
      <c r="K277" s="9" t="s">
        <v>31</v>
      </c>
      <c r="L277" s="9" t="s">
        <v>31</v>
      </c>
      <c r="M277" s="9" t="s">
        <v>31</v>
      </c>
      <c r="N277" s="9" t="s">
        <v>31</v>
      </c>
      <c r="O277" s="9" t="s">
        <v>31</v>
      </c>
      <c r="P277" s="9" t="s">
        <v>31</v>
      </c>
      <c r="Q277" s="39"/>
      <c r="R277" s="39"/>
      <c r="X277" s="39"/>
      <c r="Y277" s="39"/>
      <c r="Z277" s="39"/>
      <c r="AA277" s="39"/>
      <c r="AB277" s="39"/>
      <c r="AC277" s="39"/>
      <c r="AD277" s="39"/>
    </row>
    <row r="278">
      <c r="A278" s="7">
        <v>154.0</v>
      </c>
      <c r="B278" s="11" t="s">
        <v>476</v>
      </c>
      <c r="C278" s="11" t="s">
        <v>477</v>
      </c>
      <c r="D278" s="7">
        <v>2016.0</v>
      </c>
      <c r="E278" s="11" t="s">
        <v>173</v>
      </c>
      <c r="F278" s="12" t="s">
        <v>40</v>
      </c>
      <c r="G278" s="39">
        <v>0.0</v>
      </c>
      <c r="H278" s="14" t="s">
        <v>39</v>
      </c>
      <c r="I278" s="39">
        <v>15.0</v>
      </c>
      <c r="J278" s="16" t="s">
        <v>3436</v>
      </c>
      <c r="K278" s="25"/>
      <c r="L278" s="25"/>
      <c r="M278" s="25"/>
      <c r="N278" s="25"/>
      <c r="O278" s="25"/>
      <c r="P278" s="11" t="s">
        <v>479</v>
      </c>
    </row>
    <row r="279">
      <c r="A279" s="7">
        <v>155.0</v>
      </c>
      <c r="B279" s="11" t="s">
        <v>480</v>
      </c>
      <c r="C279" s="11" t="s">
        <v>481</v>
      </c>
      <c r="D279" s="7">
        <v>2016.0</v>
      </c>
      <c r="E279" s="11" t="s">
        <v>173</v>
      </c>
      <c r="F279" s="12" t="s">
        <v>40</v>
      </c>
      <c r="G279" s="39">
        <v>0.0</v>
      </c>
      <c r="H279" s="14" t="s">
        <v>39</v>
      </c>
      <c r="I279" s="39">
        <v>24.0</v>
      </c>
      <c r="J279" s="16" t="s">
        <v>3436</v>
      </c>
      <c r="K279" s="25"/>
      <c r="L279" s="25"/>
      <c r="M279" s="25"/>
      <c r="N279" s="25"/>
      <c r="O279" s="25"/>
      <c r="P279" s="11" t="s">
        <v>483</v>
      </c>
      <c r="S279" s="20"/>
      <c r="T279" s="20"/>
      <c r="U279" s="20"/>
      <c r="V279" s="20"/>
      <c r="W279" s="20"/>
    </row>
    <row r="280">
      <c r="A280" s="34">
        <v>156.0</v>
      </c>
      <c r="B280" s="35" t="s">
        <v>2756</v>
      </c>
      <c r="C280" s="35" t="s">
        <v>2757</v>
      </c>
      <c r="D280" s="35">
        <v>2016.0</v>
      </c>
      <c r="E280" s="9" t="s">
        <v>31</v>
      </c>
      <c r="F280" s="9" t="s">
        <v>31</v>
      </c>
      <c r="G280" s="9" t="s">
        <v>31</v>
      </c>
      <c r="H280" s="9" t="s">
        <v>31</v>
      </c>
      <c r="I280" s="9" t="s">
        <v>31</v>
      </c>
      <c r="J280" s="9" t="s">
        <v>31</v>
      </c>
      <c r="K280" s="9" t="s">
        <v>31</v>
      </c>
      <c r="L280" s="9" t="s">
        <v>31</v>
      </c>
      <c r="M280" s="9" t="s">
        <v>31</v>
      </c>
      <c r="N280" s="9" t="s">
        <v>31</v>
      </c>
      <c r="O280" s="9" t="s">
        <v>31</v>
      </c>
      <c r="P280" s="9" t="s">
        <v>31</v>
      </c>
      <c r="Q280" s="39"/>
      <c r="R280" s="39"/>
      <c r="AE280" s="39"/>
    </row>
    <row r="281">
      <c r="A281" s="34">
        <v>157.0</v>
      </c>
      <c r="B281" s="35" t="s">
        <v>2759</v>
      </c>
      <c r="C281" s="35" t="s">
        <v>2760</v>
      </c>
      <c r="D281" s="35">
        <v>2016.0</v>
      </c>
      <c r="E281" s="9" t="s">
        <v>31</v>
      </c>
      <c r="F281" s="9" t="s">
        <v>31</v>
      </c>
      <c r="G281" s="9" t="s">
        <v>31</v>
      </c>
      <c r="H281" s="9" t="s">
        <v>31</v>
      </c>
      <c r="I281" s="9" t="s">
        <v>31</v>
      </c>
      <c r="J281" s="9" t="s">
        <v>31</v>
      </c>
      <c r="K281" s="9" t="s">
        <v>31</v>
      </c>
      <c r="L281" s="9" t="s">
        <v>31</v>
      </c>
      <c r="M281" s="9" t="s">
        <v>31</v>
      </c>
      <c r="N281" s="9" t="s">
        <v>31</v>
      </c>
      <c r="O281" s="9" t="s">
        <v>31</v>
      </c>
      <c r="P281" s="9" t="s">
        <v>31</v>
      </c>
      <c r="Q281" s="39"/>
      <c r="R281" s="39"/>
      <c r="S281" s="39"/>
      <c r="T281" s="39"/>
      <c r="U281" s="39"/>
      <c r="V281" s="39"/>
      <c r="W281" s="39"/>
    </row>
    <row r="282">
      <c r="A282" s="7">
        <v>158.0</v>
      </c>
      <c r="B282" s="11" t="s">
        <v>484</v>
      </c>
      <c r="C282" s="11" t="s">
        <v>485</v>
      </c>
      <c r="D282" s="7">
        <v>2016.0</v>
      </c>
      <c r="E282" s="11" t="s">
        <v>73</v>
      </c>
      <c r="F282" s="12" t="s">
        <v>39</v>
      </c>
      <c r="G282" s="39">
        <v>2.0</v>
      </c>
      <c r="H282" s="14" t="s">
        <v>40</v>
      </c>
      <c r="I282" s="39">
        <v>0.0</v>
      </c>
      <c r="J282" s="16" t="s">
        <v>3436</v>
      </c>
      <c r="K282" s="25"/>
      <c r="L282" s="25"/>
      <c r="M282" s="25"/>
      <c r="N282" s="25"/>
      <c r="O282" s="25"/>
      <c r="P282" s="25"/>
      <c r="AF282" s="39"/>
      <c r="AG282" s="39"/>
      <c r="AH282" s="39"/>
      <c r="AI282" s="39"/>
      <c r="AJ282" s="39"/>
      <c r="AK282" s="39"/>
      <c r="AL282" s="39"/>
      <c r="AM282" s="39"/>
    </row>
    <row r="283">
      <c r="A283" s="7">
        <v>159.0</v>
      </c>
      <c r="B283" s="11" t="s">
        <v>487</v>
      </c>
      <c r="C283" s="11" t="s">
        <v>488</v>
      </c>
      <c r="D283" s="7">
        <v>2016.0</v>
      </c>
      <c r="E283" s="11" t="s">
        <v>490</v>
      </c>
      <c r="F283" s="12" t="s">
        <v>40</v>
      </c>
      <c r="G283" s="39">
        <v>0.0</v>
      </c>
      <c r="H283" s="14" t="s">
        <v>39</v>
      </c>
      <c r="I283" s="72"/>
      <c r="J283" s="16" t="s">
        <v>3436</v>
      </c>
      <c r="K283" s="25"/>
      <c r="L283" s="25"/>
      <c r="M283" s="25"/>
      <c r="N283" s="25"/>
      <c r="O283" s="25"/>
      <c r="P283" s="25"/>
    </row>
    <row r="284">
      <c r="A284" s="34">
        <v>160.0</v>
      </c>
      <c r="B284" s="35" t="s">
        <v>2762</v>
      </c>
      <c r="C284" s="35" t="s">
        <v>2763</v>
      </c>
      <c r="D284" s="35">
        <v>2016.0</v>
      </c>
      <c r="E284" s="9" t="s">
        <v>31</v>
      </c>
      <c r="F284" s="9" t="s">
        <v>31</v>
      </c>
      <c r="G284" s="9" t="s">
        <v>31</v>
      </c>
      <c r="H284" s="9" t="s">
        <v>31</v>
      </c>
      <c r="I284" s="9" t="s">
        <v>31</v>
      </c>
      <c r="J284" s="9" t="s">
        <v>31</v>
      </c>
      <c r="K284" s="9" t="s">
        <v>31</v>
      </c>
      <c r="L284" s="9" t="s">
        <v>31</v>
      </c>
      <c r="M284" s="9" t="s">
        <v>31</v>
      </c>
      <c r="N284" s="9" t="s">
        <v>31</v>
      </c>
      <c r="O284" s="9" t="s">
        <v>31</v>
      </c>
      <c r="P284" s="9" t="s">
        <v>31</v>
      </c>
      <c r="Q284" s="39"/>
      <c r="R284" s="39"/>
      <c r="S284" s="39"/>
      <c r="T284" s="39"/>
      <c r="U284" s="39"/>
      <c r="V284" s="39"/>
      <c r="W284" s="39"/>
    </row>
    <row r="285">
      <c r="A285" s="7">
        <v>161.0</v>
      </c>
      <c r="B285" s="11" t="s">
        <v>491</v>
      </c>
      <c r="C285" s="11" t="s">
        <v>492</v>
      </c>
      <c r="D285" s="7">
        <v>2016.0</v>
      </c>
      <c r="E285" s="11" t="s">
        <v>47</v>
      </c>
      <c r="F285" s="12" t="s">
        <v>39</v>
      </c>
      <c r="G285" s="39">
        <v>105.0</v>
      </c>
      <c r="H285" s="14" t="s">
        <v>40</v>
      </c>
      <c r="I285" s="39">
        <v>0.0</v>
      </c>
      <c r="J285" s="16" t="s">
        <v>3436</v>
      </c>
      <c r="K285" s="25"/>
      <c r="L285" s="25"/>
      <c r="M285" s="25"/>
      <c r="N285" s="25"/>
      <c r="O285" s="25"/>
      <c r="P285" s="25"/>
      <c r="X285" s="39"/>
      <c r="Y285" s="39"/>
      <c r="Z285" s="39"/>
      <c r="AA285" s="39"/>
      <c r="AB285" s="39"/>
      <c r="AC285" s="39"/>
      <c r="AD285" s="39"/>
    </row>
    <row r="286">
      <c r="A286" s="7">
        <v>162.0</v>
      </c>
      <c r="B286" s="11" t="s">
        <v>494</v>
      </c>
      <c r="C286" s="11" t="s">
        <v>495</v>
      </c>
      <c r="D286" s="7">
        <v>2016.0</v>
      </c>
      <c r="E286" s="11" t="s">
        <v>497</v>
      </c>
      <c r="F286" s="12" t="s">
        <v>39</v>
      </c>
      <c r="G286" s="72"/>
      <c r="H286" s="14" t="s">
        <v>40</v>
      </c>
      <c r="I286" s="73">
        <v>0.0</v>
      </c>
      <c r="J286" s="16" t="s">
        <v>3436</v>
      </c>
      <c r="K286" s="25"/>
      <c r="L286" s="25"/>
      <c r="M286" s="25"/>
      <c r="N286" s="25"/>
      <c r="O286" s="25"/>
      <c r="P286" s="11" t="s">
        <v>498</v>
      </c>
      <c r="S286" s="39"/>
      <c r="T286" s="39"/>
      <c r="U286" s="39"/>
      <c r="V286" s="39"/>
      <c r="W286" s="39"/>
    </row>
    <row r="287">
      <c r="A287" s="7">
        <v>163.0</v>
      </c>
      <c r="B287" s="11" t="s">
        <v>499</v>
      </c>
      <c r="C287" s="11" t="s">
        <v>500</v>
      </c>
      <c r="D287" s="7">
        <v>2016.0</v>
      </c>
      <c r="E287" s="11" t="s">
        <v>502</v>
      </c>
      <c r="F287" s="12" t="s">
        <v>39</v>
      </c>
      <c r="G287" s="72"/>
      <c r="H287" s="14" t="s">
        <v>39</v>
      </c>
      <c r="I287" s="72"/>
      <c r="J287" s="12" t="s">
        <v>40</v>
      </c>
      <c r="K287" s="11"/>
      <c r="L287" s="25"/>
      <c r="M287" s="25"/>
      <c r="N287" s="25"/>
      <c r="O287" s="25"/>
      <c r="P287" s="11" t="s">
        <v>503</v>
      </c>
      <c r="X287" s="20"/>
      <c r="Y287" s="20"/>
      <c r="Z287" s="20"/>
      <c r="AA287" s="20"/>
      <c r="AB287" s="20"/>
      <c r="AC287" s="20"/>
      <c r="AD287" s="20"/>
    </row>
    <row r="288">
      <c r="A288" s="7">
        <v>164.0</v>
      </c>
      <c r="B288" s="11" t="s">
        <v>504</v>
      </c>
      <c r="C288" s="11" t="s">
        <v>505</v>
      </c>
      <c r="D288" s="7">
        <v>2016.0</v>
      </c>
      <c r="E288" s="11" t="s">
        <v>310</v>
      </c>
      <c r="F288" s="12" t="s">
        <v>39</v>
      </c>
      <c r="G288" s="72"/>
      <c r="H288" s="14" t="s">
        <v>40</v>
      </c>
      <c r="I288" s="72"/>
      <c r="J288" s="16" t="s">
        <v>3436</v>
      </c>
      <c r="K288" s="25"/>
      <c r="L288" s="25"/>
      <c r="M288" s="25"/>
      <c r="N288" s="25"/>
      <c r="O288" s="25"/>
      <c r="P288" s="11" t="s">
        <v>507</v>
      </c>
      <c r="S288" s="20"/>
      <c r="T288" s="20"/>
      <c r="U288" s="20"/>
      <c r="V288" s="20"/>
      <c r="W288" s="20"/>
      <c r="X288" s="39"/>
      <c r="Y288" s="39"/>
      <c r="Z288" s="39"/>
      <c r="AA288" s="39"/>
      <c r="AB288" s="39"/>
      <c r="AC288" s="39"/>
      <c r="AD288" s="39"/>
      <c r="AE288" s="39"/>
    </row>
    <row r="289">
      <c r="A289" s="7">
        <v>165.0</v>
      </c>
      <c r="B289" s="11" t="s">
        <v>508</v>
      </c>
      <c r="C289" s="11" t="s">
        <v>509</v>
      </c>
      <c r="D289" s="7">
        <v>2016.0</v>
      </c>
      <c r="E289" s="11" t="s">
        <v>47</v>
      </c>
      <c r="F289" s="12" t="s">
        <v>39</v>
      </c>
      <c r="G289" s="39">
        <v>93.0</v>
      </c>
      <c r="H289" s="14" t="s">
        <v>39</v>
      </c>
      <c r="I289" s="39">
        <v>110.0</v>
      </c>
      <c r="J289" s="12" t="s">
        <v>40</v>
      </c>
      <c r="K289" s="11"/>
      <c r="L289" s="25"/>
      <c r="M289" s="25"/>
      <c r="N289" s="25"/>
      <c r="O289" s="25"/>
      <c r="P289" s="11" t="s">
        <v>511</v>
      </c>
    </row>
    <row r="290">
      <c r="A290" s="7">
        <v>166.0</v>
      </c>
      <c r="B290" s="11" t="s">
        <v>512</v>
      </c>
      <c r="C290" s="11" t="s">
        <v>513</v>
      </c>
      <c r="D290" s="7">
        <v>2016.0</v>
      </c>
      <c r="E290" s="11" t="s">
        <v>515</v>
      </c>
      <c r="F290" s="12" t="s">
        <v>39</v>
      </c>
      <c r="G290" s="39" t="s">
        <v>74</v>
      </c>
      <c r="H290" s="14" t="s">
        <v>39</v>
      </c>
      <c r="I290" s="39" t="s">
        <v>74</v>
      </c>
      <c r="J290" s="12" t="s">
        <v>39</v>
      </c>
      <c r="K290" s="11"/>
      <c r="L290" s="25"/>
      <c r="M290" s="25"/>
      <c r="N290" s="25"/>
      <c r="O290" s="25"/>
      <c r="P290" s="11" t="s">
        <v>516</v>
      </c>
      <c r="R290" s="20"/>
      <c r="AE290" s="20"/>
      <c r="AF290" s="39"/>
      <c r="AG290" s="39"/>
      <c r="AH290" s="39"/>
      <c r="AI290" s="39"/>
      <c r="AJ290" s="39"/>
      <c r="AK290" s="39"/>
      <c r="AL290" s="39"/>
      <c r="AM290" s="39"/>
    </row>
    <row r="291">
      <c r="A291" s="7">
        <v>167.0</v>
      </c>
      <c r="B291" s="11" t="s">
        <v>517</v>
      </c>
      <c r="C291" s="11" t="s">
        <v>518</v>
      </c>
      <c r="D291" s="7">
        <v>2016.0</v>
      </c>
      <c r="E291" s="11" t="s">
        <v>520</v>
      </c>
      <c r="F291" s="12" t="s">
        <v>40</v>
      </c>
      <c r="G291" s="39">
        <v>0.0</v>
      </c>
      <c r="H291" s="14" t="s">
        <v>39</v>
      </c>
      <c r="I291" s="72"/>
      <c r="J291" s="16" t="s">
        <v>3436</v>
      </c>
      <c r="K291" s="25"/>
      <c r="L291" s="25"/>
      <c r="M291" s="25"/>
      <c r="N291" s="25"/>
      <c r="O291" s="25"/>
      <c r="P291" s="11" t="s">
        <v>516</v>
      </c>
      <c r="X291" s="20"/>
      <c r="Y291" s="20"/>
      <c r="Z291" s="20"/>
      <c r="AA291" s="20"/>
      <c r="AB291" s="20"/>
      <c r="AC291" s="20"/>
      <c r="AD291" s="20"/>
      <c r="AE291" s="39"/>
    </row>
    <row r="292">
      <c r="A292" s="34">
        <v>168.0</v>
      </c>
      <c r="B292" s="35" t="s">
        <v>2765</v>
      </c>
      <c r="C292" s="35" t="s">
        <v>2766</v>
      </c>
      <c r="D292" s="35">
        <v>2016.0</v>
      </c>
      <c r="E292" s="9" t="s">
        <v>31</v>
      </c>
      <c r="F292" s="9" t="s">
        <v>31</v>
      </c>
      <c r="G292" s="9" t="s">
        <v>31</v>
      </c>
      <c r="H292" s="9" t="s">
        <v>31</v>
      </c>
      <c r="I292" s="9" t="s">
        <v>31</v>
      </c>
      <c r="J292" s="9" t="s">
        <v>31</v>
      </c>
      <c r="K292" s="9" t="s">
        <v>31</v>
      </c>
      <c r="L292" s="9" t="s">
        <v>31</v>
      </c>
      <c r="M292" s="9" t="s">
        <v>31</v>
      </c>
      <c r="N292" s="9" t="s">
        <v>31</v>
      </c>
      <c r="O292" s="9" t="s">
        <v>31</v>
      </c>
      <c r="P292" s="9" t="s">
        <v>31</v>
      </c>
      <c r="R292" s="39"/>
      <c r="AF292" s="20"/>
      <c r="AG292" s="20"/>
      <c r="AH292" s="20"/>
      <c r="AI292" s="20"/>
      <c r="AJ292" s="20"/>
      <c r="AK292" s="20"/>
      <c r="AL292" s="20"/>
      <c r="AM292" s="20"/>
    </row>
    <row r="293">
      <c r="A293" s="7">
        <v>169.0</v>
      </c>
      <c r="B293" s="11" t="s">
        <v>521</v>
      </c>
      <c r="C293" s="11" t="s">
        <v>522</v>
      </c>
      <c r="D293" s="7">
        <v>2016.0</v>
      </c>
      <c r="E293" s="11" t="s">
        <v>47</v>
      </c>
      <c r="F293" s="12" t="s">
        <v>39</v>
      </c>
      <c r="G293" s="72"/>
      <c r="H293" s="14" t="s">
        <v>40</v>
      </c>
      <c r="I293" s="39">
        <v>22.0</v>
      </c>
      <c r="J293" s="16" t="s">
        <v>3436</v>
      </c>
      <c r="K293" s="25"/>
      <c r="L293" s="25"/>
      <c r="M293" s="25"/>
      <c r="N293" s="25"/>
      <c r="O293" s="25"/>
      <c r="P293" s="11" t="s">
        <v>516</v>
      </c>
      <c r="X293" s="39"/>
      <c r="Y293" s="39"/>
      <c r="Z293" s="39"/>
      <c r="AA293" s="39"/>
      <c r="AB293" s="39"/>
      <c r="AC293" s="39"/>
      <c r="AD293" s="39"/>
      <c r="AF293" s="39"/>
      <c r="AG293" s="39"/>
      <c r="AH293" s="39"/>
      <c r="AI293" s="39"/>
      <c r="AJ293" s="39"/>
      <c r="AK293" s="39"/>
      <c r="AL293" s="39"/>
      <c r="AM293" s="39"/>
    </row>
    <row r="294">
      <c r="A294" s="7">
        <v>170.0</v>
      </c>
      <c r="B294" s="11" t="s">
        <v>524</v>
      </c>
      <c r="C294" s="11" t="s">
        <v>525</v>
      </c>
      <c r="D294" s="7">
        <v>2016.0</v>
      </c>
      <c r="E294" s="11" t="s">
        <v>209</v>
      </c>
      <c r="F294" s="12" t="s">
        <v>39</v>
      </c>
      <c r="G294" s="39">
        <v>30.0</v>
      </c>
      <c r="H294" s="14" t="s">
        <v>40</v>
      </c>
      <c r="I294" s="39">
        <v>0.0</v>
      </c>
      <c r="J294" s="16" t="s">
        <v>3436</v>
      </c>
      <c r="K294" s="25"/>
      <c r="L294" s="25"/>
      <c r="M294" s="25"/>
      <c r="N294" s="25"/>
      <c r="O294" s="25"/>
      <c r="P294" s="25"/>
      <c r="AE294" s="20"/>
    </row>
    <row r="295">
      <c r="A295" s="34">
        <v>171.0</v>
      </c>
      <c r="B295" s="35" t="s">
        <v>2768</v>
      </c>
      <c r="C295" s="35" t="s">
        <v>2769</v>
      </c>
      <c r="D295" s="35">
        <v>2016.0</v>
      </c>
      <c r="E295" s="9" t="s">
        <v>31</v>
      </c>
      <c r="F295" s="9" t="s">
        <v>31</v>
      </c>
      <c r="G295" s="9" t="s">
        <v>31</v>
      </c>
      <c r="H295" s="9" t="s">
        <v>31</v>
      </c>
      <c r="I295" s="9" t="s">
        <v>31</v>
      </c>
      <c r="J295" s="9" t="s">
        <v>31</v>
      </c>
      <c r="K295" s="9" t="s">
        <v>31</v>
      </c>
      <c r="L295" s="9" t="s">
        <v>31</v>
      </c>
      <c r="M295" s="9" t="s">
        <v>31</v>
      </c>
      <c r="N295" s="9" t="s">
        <v>31</v>
      </c>
      <c r="O295" s="9" t="s">
        <v>31</v>
      </c>
      <c r="P295" s="9" t="s">
        <v>31</v>
      </c>
      <c r="Q295" s="39"/>
      <c r="R295" s="39"/>
      <c r="S295" s="39"/>
      <c r="T295" s="39"/>
      <c r="U295" s="39"/>
      <c r="V295" s="39"/>
      <c r="W295" s="39"/>
    </row>
    <row r="296">
      <c r="A296" s="7">
        <v>172.0</v>
      </c>
      <c r="B296" s="11" t="s">
        <v>527</v>
      </c>
      <c r="C296" s="11" t="s">
        <v>528</v>
      </c>
      <c r="D296" s="7">
        <v>2016.0</v>
      </c>
      <c r="E296" s="11" t="s">
        <v>84</v>
      </c>
      <c r="F296" s="12" t="s">
        <v>39</v>
      </c>
      <c r="G296" s="39">
        <v>30.0</v>
      </c>
      <c r="H296" s="14" t="s">
        <v>40</v>
      </c>
      <c r="I296" s="39">
        <v>0.0</v>
      </c>
      <c r="J296" s="16" t="s">
        <v>3436</v>
      </c>
      <c r="K296" s="25"/>
      <c r="L296" s="25"/>
      <c r="M296" s="25"/>
      <c r="N296" s="25"/>
      <c r="O296" s="25"/>
      <c r="P296" s="11" t="s">
        <v>530</v>
      </c>
      <c r="AE296" s="39"/>
      <c r="AF296" s="20"/>
      <c r="AG296" s="20"/>
      <c r="AH296" s="20"/>
      <c r="AI296" s="20"/>
      <c r="AJ296" s="20"/>
      <c r="AK296" s="20"/>
      <c r="AL296" s="20"/>
      <c r="AM296" s="20"/>
    </row>
    <row r="297">
      <c r="A297" s="34">
        <v>173.0</v>
      </c>
      <c r="B297" s="35" t="s">
        <v>2771</v>
      </c>
      <c r="C297" s="35" t="s">
        <v>2772</v>
      </c>
      <c r="D297" s="35">
        <v>2016.0</v>
      </c>
      <c r="E297" s="9" t="s">
        <v>31</v>
      </c>
      <c r="F297" s="9" t="s">
        <v>31</v>
      </c>
      <c r="G297" s="9" t="s">
        <v>31</v>
      </c>
      <c r="H297" s="9" t="s">
        <v>31</v>
      </c>
      <c r="I297" s="9" t="s">
        <v>31</v>
      </c>
      <c r="J297" s="9" t="s">
        <v>31</v>
      </c>
      <c r="K297" s="9" t="s">
        <v>31</v>
      </c>
      <c r="L297" s="9" t="s">
        <v>31</v>
      </c>
      <c r="M297" s="9" t="s">
        <v>31</v>
      </c>
      <c r="N297" s="9" t="s">
        <v>31</v>
      </c>
      <c r="O297" s="9" t="s">
        <v>31</v>
      </c>
      <c r="P297" s="9" t="s">
        <v>31</v>
      </c>
      <c r="Q297" s="39"/>
      <c r="R297" s="39"/>
      <c r="X297" s="39"/>
      <c r="Y297" s="39"/>
      <c r="Z297" s="39"/>
      <c r="AA297" s="39"/>
      <c r="AB297" s="39"/>
      <c r="AC297" s="39"/>
      <c r="AD297" s="39"/>
    </row>
    <row r="298">
      <c r="A298" s="7">
        <v>174.0</v>
      </c>
      <c r="B298" s="11" t="s">
        <v>531</v>
      </c>
      <c r="C298" s="11" t="s">
        <v>532</v>
      </c>
      <c r="D298" s="7">
        <v>2016.0</v>
      </c>
      <c r="E298" s="11" t="s">
        <v>534</v>
      </c>
      <c r="F298" s="12" t="s">
        <v>39</v>
      </c>
      <c r="G298" s="39">
        <v>84.0</v>
      </c>
      <c r="H298" s="14" t="s">
        <v>40</v>
      </c>
      <c r="I298" s="39">
        <v>0.0</v>
      </c>
      <c r="J298" s="16" t="s">
        <v>3436</v>
      </c>
      <c r="K298" s="25"/>
      <c r="L298" s="25"/>
      <c r="M298" s="25"/>
      <c r="N298" s="25"/>
      <c r="O298" s="25"/>
      <c r="P298" s="25"/>
      <c r="S298" s="20"/>
      <c r="T298" s="20"/>
      <c r="U298" s="20"/>
      <c r="V298" s="20"/>
      <c r="W298" s="20"/>
      <c r="AF298" s="39"/>
      <c r="AG298" s="39"/>
      <c r="AH298" s="39"/>
      <c r="AI298" s="39"/>
      <c r="AJ298" s="39"/>
      <c r="AK298" s="39"/>
      <c r="AL298" s="39"/>
      <c r="AM298" s="39"/>
    </row>
    <row r="299">
      <c r="A299" s="7">
        <v>175.0</v>
      </c>
      <c r="B299" s="11" t="s">
        <v>535</v>
      </c>
      <c r="C299" s="11" t="s">
        <v>536</v>
      </c>
      <c r="D299" s="7">
        <v>2016.0</v>
      </c>
      <c r="E299" s="11" t="s">
        <v>538</v>
      </c>
      <c r="F299" s="12" t="s">
        <v>74</v>
      </c>
      <c r="G299" s="72"/>
      <c r="H299" s="12" t="s">
        <v>74</v>
      </c>
      <c r="I299" s="72"/>
      <c r="J299" s="12" t="s">
        <v>74</v>
      </c>
      <c r="K299" s="25"/>
      <c r="L299" s="25"/>
      <c r="M299" s="25"/>
      <c r="N299" s="25"/>
      <c r="O299" s="25"/>
      <c r="P299" s="11" t="s">
        <v>539</v>
      </c>
      <c r="R299" s="20"/>
      <c r="S299" s="39"/>
      <c r="T299" s="39"/>
      <c r="U299" s="39"/>
      <c r="V299" s="39"/>
      <c r="W299" s="39"/>
    </row>
    <row r="300">
      <c r="A300" s="7">
        <v>176.0</v>
      </c>
      <c r="B300" s="11" t="s">
        <v>540</v>
      </c>
      <c r="C300" s="11" t="s">
        <v>541</v>
      </c>
      <c r="D300" s="7">
        <v>2016.0</v>
      </c>
      <c r="E300" s="11" t="s">
        <v>534</v>
      </c>
      <c r="F300" s="12" t="s">
        <v>40</v>
      </c>
      <c r="G300" s="39">
        <v>0.0</v>
      </c>
      <c r="H300" s="14" t="s">
        <v>39</v>
      </c>
      <c r="I300" s="72"/>
      <c r="J300" s="16" t="s">
        <v>3436</v>
      </c>
      <c r="K300" s="25"/>
      <c r="L300" s="25"/>
      <c r="M300" s="25"/>
      <c r="N300" s="25"/>
      <c r="O300" s="25"/>
      <c r="P300" s="25"/>
      <c r="AE300" s="39"/>
    </row>
    <row r="301">
      <c r="A301" s="7">
        <v>177.0</v>
      </c>
      <c r="B301" s="11" t="s">
        <v>543</v>
      </c>
      <c r="C301" s="11" t="s">
        <v>544</v>
      </c>
      <c r="D301" s="7">
        <v>2016.0</v>
      </c>
      <c r="E301" s="11" t="s">
        <v>47</v>
      </c>
      <c r="F301" s="12" t="s">
        <v>74</v>
      </c>
      <c r="G301" s="72"/>
      <c r="H301" s="12" t="s">
        <v>74</v>
      </c>
      <c r="I301" s="72"/>
      <c r="J301" s="12" t="s">
        <v>74</v>
      </c>
      <c r="K301" s="25"/>
      <c r="L301" s="25"/>
      <c r="M301" s="25"/>
      <c r="N301" s="25"/>
      <c r="O301" s="25"/>
      <c r="P301" s="11" t="s">
        <v>546</v>
      </c>
      <c r="S301" s="20"/>
      <c r="T301" s="20"/>
      <c r="U301" s="20"/>
      <c r="V301" s="20"/>
      <c r="W301" s="20"/>
    </row>
    <row r="302">
      <c r="A302" s="7">
        <v>178.0</v>
      </c>
      <c r="B302" s="11" t="s">
        <v>547</v>
      </c>
      <c r="C302" s="11" t="s">
        <v>548</v>
      </c>
      <c r="D302" s="7">
        <v>2016.0</v>
      </c>
      <c r="E302" s="11" t="s">
        <v>370</v>
      </c>
      <c r="F302" s="12" t="s">
        <v>40</v>
      </c>
      <c r="G302" s="39">
        <v>0.0</v>
      </c>
      <c r="H302" s="14" t="s">
        <v>39</v>
      </c>
      <c r="I302" s="39">
        <v>21.0</v>
      </c>
      <c r="J302" s="16" t="s">
        <v>3436</v>
      </c>
      <c r="K302" s="25"/>
      <c r="L302" s="25"/>
      <c r="M302" s="25"/>
      <c r="N302" s="25"/>
      <c r="O302" s="25"/>
      <c r="P302" s="25"/>
      <c r="AF302" s="39"/>
      <c r="AG302" s="39"/>
      <c r="AH302" s="39"/>
      <c r="AI302" s="39"/>
      <c r="AJ302" s="39"/>
      <c r="AK302" s="39"/>
      <c r="AL302" s="39"/>
      <c r="AM302" s="39"/>
    </row>
    <row r="303">
      <c r="A303" s="7">
        <v>179.0</v>
      </c>
      <c r="B303" s="11" t="s">
        <v>550</v>
      </c>
      <c r="C303" s="11" t="s">
        <v>551</v>
      </c>
      <c r="D303" s="7">
        <v>2016.0</v>
      </c>
      <c r="E303" s="11" t="s">
        <v>84</v>
      </c>
      <c r="F303" s="12" t="s">
        <v>39</v>
      </c>
      <c r="G303" s="39">
        <v>30.0</v>
      </c>
      <c r="H303" s="14" t="s">
        <v>40</v>
      </c>
      <c r="I303" s="39">
        <v>0.0</v>
      </c>
      <c r="J303" s="16" t="s">
        <v>3436</v>
      </c>
      <c r="K303" s="25"/>
      <c r="L303" s="25"/>
      <c r="M303" s="25"/>
      <c r="N303" s="25"/>
      <c r="O303" s="25"/>
      <c r="P303" s="11" t="s">
        <v>553</v>
      </c>
      <c r="S303" s="39"/>
      <c r="T303" s="39"/>
      <c r="U303" s="39"/>
      <c r="V303" s="39"/>
      <c r="W303" s="39"/>
    </row>
    <row r="304">
      <c r="A304" s="7">
        <v>180.0</v>
      </c>
      <c r="B304" s="11" t="s">
        <v>554</v>
      </c>
      <c r="C304" s="11" t="s">
        <v>555</v>
      </c>
      <c r="D304" s="7">
        <v>2016.0</v>
      </c>
      <c r="E304" s="11" t="s">
        <v>557</v>
      </c>
      <c r="F304" s="12" t="s">
        <v>39</v>
      </c>
      <c r="G304" s="39">
        <v>55.0</v>
      </c>
      <c r="H304" s="14" t="s">
        <v>39</v>
      </c>
      <c r="I304" s="39">
        <v>71.0</v>
      </c>
      <c r="J304" s="12" t="s">
        <v>40</v>
      </c>
      <c r="K304" s="11"/>
      <c r="L304" s="25"/>
      <c r="M304" s="25"/>
      <c r="N304" s="25"/>
      <c r="O304" s="25"/>
      <c r="P304" s="25"/>
      <c r="S304" s="39"/>
      <c r="T304" s="39"/>
      <c r="U304" s="39"/>
      <c r="V304" s="39"/>
      <c r="W304" s="39"/>
      <c r="X304" s="39"/>
      <c r="Y304" s="39"/>
      <c r="Z304" s="39"/>
      <c r="AA304" s="39"/>
      <c r="AB304" s="39"/>
      <c r="AC304" s="39"/>
      <c r="AD304" s="39"/>
    </row>
    <row r="305">
      <c r="A305" s="7">
        <v>181.0</v>
      </c>
      <c r="B305" s="11" t="s">
        <v>558</v>
      </c>
      <c r="C305" s="11" t="s">
        <v>559</v>
      </c>
      <c r="D305" s="7">
        <v>2016.0</v>
      </c>
      <c r="E305" s="11" t="s">
        <v>140</v>
      </c>
      <c r="F305" s="12" t="s">
        <v>39</v>
      </c>
      <c r="G305" s="39">
        <v>24.0</v>
      </c>
      <c r="H305" s="14" t="s">
        <v>40</v>
      </c>
      <c r="I305" s="39">
        <v>0.0</v>
      </c>
      <c r="J305" s="16" t="s">
        <v>3436</v>
      </c>
      <c r="K305" s="25"/>
      <c r="L305" s="25"/>
      <c r="M305" s="25"/>
      <c r="N305" s="25"/>
      <c r="O305" s="25"/>
      <c r="P305" s="25"/>
      <c r="X305" s="39"/>
      <c r="Y305" s="39"/>
      <c r="Z305" s="39"/>
      <c r="AA305" s="39"/>
      <c r="AB305" s="39"/>
      <c r="AC305" s="39"/>
      <c r="AD305" s="39"/>
    </row>
    <row r="306">
      <c r="A306" s="34">
        <v>182.0</v>
      </c>
      <c r="B306" s="35" t="s">
        <v>2774</v>
      </c>
      <c r="C306" s="35" t="s">
        <v>2775</v>
      </c>
      <c r="D306" s="35">
        <v>2016.0</v>
      </c>
      <c r="E306" s="9" t="s">
        <v>31</v>
      </c>
      <c r="F306" s="9" t="s">
        <v>31</v>
      </c>
      <c r="G306" s="9" t="s">
        <v>31</v>
      </c>
      <c r="H306" s="9" t="s">
        <v>31</v>
      </c>
      <c r="I306" s="9" t="s">
        <v>31</v>
      </c>
      <c r="J306" s="9" t="s">
        <v>31</v>
      </c>
      <c r="K306" s="9" t="s">
        <v>31</v>
      </c>
      <c r="L306" s="9" t="s">
        <v>31</v>
      </c>
      <c r="M306" s="9" t="s">
        <v>31</v>
      </c>
      <c r="N306" s="9" t="s">
        <v>31</v>
      </c>
      <c r="O306" s="9" t="s">
        <v>31</v>
      </c>
      <c r="P306" s="9" t="s">
        <v>31</v>
      </c>
      <c r="Q306" s="39"/>
      <c r="R306" s="39"/>
      <c r="X306" s="39"/>
      <c r="Y306" s="39"/>
      <c r="Z306" s="39"/>
      <c r="AA306" s="39"/>
      <c r="AB306" s="39"/>
      <c r="AC306" s="39"/>
      <c r="AD306" s="39"/>
    </row>
    <row r="307">
      <c r="A307" s="7">
        <v>183.0</v>
      </c>
      <c r="B307" s="11" t="s">
        <v>561</v>
      </c>
      <c r="C307" s="11" t="s">
        <v>562</v>
      </c>
      <c r="D307" s="7">
        <v>2016.0</v>
      </c>
      <c r="E307" s="11" t="s">
        <v>84</v>
      </c>
      <c r="F307" s="12" t="s">
        <v>39</v>
      </c>
      <c r="G307" s="39">
        <v>120.0</v>
      </c>
      <c r="H307" s="14" t="s">
        <v>40</v>
      </c>
      <c r="I307" s="39">
        <v>0.0</v>
      </c>
      <c r="J307" s="16" t="s">
        <v>3436</v>
      </c>
      <c r="K307" s="25"/>
      <c r="L307" s="25"/>
      <c r="M307" s="25"/>
      <c r="N307" s="25"/>
      <c r="O307" s="25"/>
      <c r="P307" s="25"/>
      <c r="X307" s="39"/>
      <c r="Y307" s="39"/>
      <c r="Z307" s="39"/>
      <c r="AA307" s="39"/>
      <c r="AB307" s="39"/>
      <c r="AC307" s="39"/>
      <c r="AD307" s="39"/>
      <c r="AE307" s="39"/>
    </row>
    <row r="308">
      <c r="A308" s="7">
        <v>184.0</v>
      </c>
      <c r="B308" s="11" t="s">
        <v>564</v>
      </c>
      <c r="C308" s="11" t="s">
        <v>565</v>
      </c>
      <c r="D308" s="7">
        <v>2016.0</v>
      </c>
      <c r="E308" s="11" t="s">
        <v>47</v>
      </c>
      <c r="F308" s="12" t="s">
        <v>39</v>
      </c>
      <c r="G308" s="39">
        <v>50.0</v>
      </c>
      <c r="H308" s="14" t="s">
        <v>40</v>
      </c>
      <c r="I308" s="39">
        <v>0.0</v>
      </c>
      <c r="J308" s="16" t="s">
        <v>3436</v>
      </c>
      <c r="K308" s="25"/>
      <c r="L308" s="25"/>
      <c r="M308" s="25"/>
      <c r="N308" s="25"/>
      <c r="O308" s="25"/>
      <c r="P308" s="25"/>
      <c r="S308" s="39"/>
      <c r="T308" s="39"/>
      <c r="U308" s="39"/>
      <c r="V308" s="39"/>
      <c r="W308" s="39"/>
      <c r="AE308" s="39"/>
    </row>
    <row r="309">
      <c r="A309" s="7">
        <v>185.0</v>
      </c>
      <c r="B309" s="11" t="s">
        <v>567</v>
      </c>
      <c r="C309" s="11" t="s">
        <v>568</v>
      </c>
      <c r="D309" s="7">
        <v>2016.0</v>
      </c>
      <c r="E309" s="11" t="s">
        <v>84</v>
      </c>
      <c r="F309" s="12" t="s">
        <v>74</v>
      </c>
      <c r="G309" s="72"/>
      <c r="H309" s="12" t="s">
        <v>74</v>
      </c>
      <c r="I309" s="72"/>
      <c r="J309" s="12" t="s">
        <v>74</v>
      </c>
      <c r="K309" s="25"/>
      <c r="L309" s="25"/>
      <c r="M309" s="25"/>
      <c r="N309" s="25"/>
      <c r="O309" s="25"/>
      <c r="P309" s="11" t="s">
        <v>570</v>
      </c>
      <c r="R309" s="20"/>
      <c r="X309" s="39"/>
      <c r="Y309" s="39"/>
      <c r="Z309" s="39"/>
      <c r="AA309" s="39"/>
      <c r="AB309" s="39"/>
      <c r="AC309" s="39"/>
      <c r="AD309" s="39"/>
      <c r="AE309" s="39"/>
      <c r="AF309" s="39"/>
      <c r="AG309" s="39"/>
      <c r="AH309" s="39"/>
      <c r="AI309" s="39"/>
      <c r="AJ309" s="39"/>
      <c r="AK309" s="39"/>
      <c r="AL309" s="39"/>
      <c r="AM309" s="39"/>
    </row>
    <row r="310">
      <c r="A310" s="34">
        <v>186.0</v>
      </c>
      <c r="B310" s="35" t="s">
        <v>2777</v>
      </c>
      <c r="C310" s="35" t="s">
        <v>2778</v>
      </c>
      <c r="D310" s="35">
        <v>2016.0</v>
      </c>
      <c r="E310" s="9" t="s">
        <v>31</v>
      </c>
      <c r="F310" s="9" t="s">
        <v>31</v>
      </c>
      <c r="G310" s="9" t="s">
        <v>31</v>
      </c>
      <c r="H310" s="9" t="s">
        <v>31</v>
      </c>
      <c r="I310" s="9" t="s">
        <v>31</v>
      </c>
      <c r="J310" s="9" t="s">
        <v>31</v>
      </c>
      <c r="K310" s="9" t="s">
        <v>31</v>
      </c>
      <c r="L310" s="9" t="s">
        <v>31</v>
      </c>
      <c r="M310" s="9" t="s">
        <v>31</v>
      </c>
      <c r="N310" s="9" t="s">
        <v>31</v>
      </c>
      <c r="O310" s="9" t="s">
        <v>31</v>
      </c>
      <c r="P310" s="9" t="s">
        <v>31</v>
      </c>
      <c r="Q310" s="39"/>
      <c r="R310" s="39"/>
      <c r="AE310" s="39"/>
      <c r="AF310" s="39"/>
      <c r="AG310" s="39"/>
      <c r="AH310" s="39"/>
      <c r="AI310" s="39"/>
      <c r="AJ310" s="39"/>
      <c r="AK310" s="39"/>
      <c r="AL310" s="39"/>
      <c r="AM310" s="39"/>
    </row>
    <row r="311">
      <c r="A311" s="7">
        <v>187.0</v>
      </c>
      <c r="B311" s="11" t="s">
        <v>571</v>
      </c>
      <c r="C311" s="11" t="s">
        <v>572</v>
      </c>
      <c r="D311" s="7">
        <v>2016.0</v>
      </c>
      <c r="E311" s="11" t="s">
        <v>84</v>
      </c>
      <c r="F311" s="12" t="s">
        <v>39</v>
      </c>
      <c r="G311" s="39">
        <v>3.0</v>
      </c>
      <c r="H311" s="14" t="s">
        <v>40</v>
      </c>
      <c r="I311" s="39">
        <v>0.0</v>
      </c>
      <c r="J311" s="16" t="s">
        <v>3436</v>
      </c>
      <c r="K311" s="25"/>
      <c r="L311" s="25"/>
      <c r="M311" s="25"/>
      <c r="N311" s="25"/>
      <c r="O311" s="25"/>
      <c r="P311" s="11" t="s">
        <v>574</v>
      </c>
      <c r="S311" s="20"/>
      <c r="T311" s="20"/>
      <c r="U311" s="20"/>
      <c r="V311" s="20"/>
      <c r="W311" s="20"/>
      <c r="X311" s="39"/>
      <c r="Y311" s="39"/>
      <c r="Z311" s="39"/>
      <c r="AA311" s="39"/>
      <c r="AB311" s="39"/>
      <c r="AC311" s="39"/>
      <c r="AD311" s="39"/>
      <c r="AF311" s="39"/>
      <c r="AG311" s="39"/>
      <c r="AH311" s="39"/>
      <c r="AI311" s="39"/>
      <c r="AJ311" s="39"/>
      <c r="AK311" s="39"/>
      <c r="AL311" s="39"/>
      <c r="AM311" s="39"/>
    </row>
    <row r="312">
      <c r="A312" s="7">
        <v>188.0</v>
      </c>
      <c r="B312" s="11" t="s">
        <v>575</v>
      </c>
      <c r="C312" s="11" t="s">
        <v>576</v>
      </c>
      <c r="D312" s="7">
        <v>2016.0</v>
      </c>
      <c r="E312" s="11" t="s">
        <v>140</v>
      </c>
      <c r="F312" s="12" t="s">
        <v>74</v>
      </c>
      <c r="G312" s="72"/>
      <c r="H312" s="12" t="s">
        <v>74</v>
      </c>
      <c r="I312" s="72"/>
      <c r="J312" s="12" t="s">
        <v>74</v>
      </c>
      <c r="K312" s="25"/>
      <c r="L312" s="25"/>
      <c r="M312" s="25"/>
      <c r="N312" s="25"/>
      <c r="O312" s="25"/>
      <c r="P312" s="11" t="s">
        <v>578</v>
      </c>
      <c r="R312" s="20"/>
      <c r="AE312" s="39"/>
      <c r="AF312" s="39"/>
      <c r="AG312" s="39"/>
      <c r="AH312" s="39"/>
      <c r="AI312" s="39"/>
      <c r="AJ312" s="39"/>
      <c r="AK312" s="39"/>
      <c r="AL312" s="39"/>
      <c r="AM312" s="39"/>
    </row>
    <row r="313">
      <c r="A313" s="7">
        <v>189.0</v>
      </c>
      <c r="B313" s="11" t="s">
        <v>579</v>
      </c>
      <c r="C313" s="11" t="s">
        <v>580</v>
      </c>
      <c r="D313" s="7">
        <v>2016.0</v>
      </c>
      <c r="E313" s="11" t="s">
        <v>582</v>
      </c>
      <c r="F313" s="12" t="s">
        <v>40</v>
      </c>
      <c r="G313" s="39">
        <v>0.0</v>
      </c>
      <c r="H313" s="14" t="s">
        <v>39</v>
      </c>
      <c r="I313" s="72"/>
      <c r="J313" s="16" t="s">
        <v>3436</v>
      </c>
      <c r="K313" s="25"/>
      <c r="L313" s="25"/>
      <c r="M313" s="25"/>
      <c r="N313" s="25"/>
      <c r="O313" s="25"/>
      <c r="P313" s="11" t="s">
        <v>583</v>
      </c>
    </row>
    <row r="314">
      <c r="A314" s="34">
        <v>190.0</v>
      </c>
      <c r="B314" s="35" t="s">
        <v>2780</v>
      </c>
      <c r="C314" s="35" t="s">
        <v>2781</v>
      </c>
      <c r="D314" s="35">
        <v>2016.0</v>
      </c>
      <c r="E314" s="9" t="s">
        <v>31</v>
      </c>
      <c r="F314" s="9" t="s">
        <v>31</v>
      </c>
      <c r="G314" s="9" t="s">
        <v>31</v>
      </c>
      <c r="H314" s="9" t="s">
        <v>31</v>
      </c>
      <c r="I314" s="9" t="s">
        <v>31</v>
      </c>
      <c r="J314" s="9" t="s">
        <v>31</v>
      </c>
      <c r="K314" s="9" t="s">
        <v>31</v>
      </c>
      <c r="L314" s="9" t="s">
        <v>31</v>
      </c>
      <c r="M314" s="9" t="s">
        <v>31</v>
      </c>
      <c r="N314" s="9" t="s">
        <v>31</v>
      </c>
      <c r="O314" s="9" t="s">
        <v>31</v>
      </c>
      <c r="P314" s="9" t="s">
        <v>31</v>
      </c>
      <c r="Q314" s="39"/>
      <c r="R314" s="39"/>
      <c r="AE314" s="39"/>
      <c r="AF314" s="39"/>
      <c r="AG314" s="39"/>
      <c r="AH314" s="39"/>
      <c r="AI314" s="39"/>
      <c r="AJ314" s="39"/>
      <c r="AK314" s="39"/>
      <c r="AL314" s="39"/>
      <c r="AM314" s="39"/>
    </row>
    <row r="315">
      <c r="A315" s="34">
        <v>191.0</v>
      </c>
      <c r="B315" s="35" t="s">
        <v>2783</v>
      </c>
      <c r="C315" s="35" t="s">
        <v>2784</v>
      </c>
      <c r="D315" s="35">
        <v>2016.0</v>
      </c>
      <c r="E315" s="9" t="s">
        <v>31</v>
      </c>
      <c r="F315" s="9" t="s">
        <v>31</v>
      </c>
      <c r="G315" s="9" t="s">
        <v>31</v>
      </c>
      <c r="H315" s="9" t="s">
        <v>31</v>
      </c>
      <c r="I315" s="9" t="s">
        <v>31</v>
      </c>
      <c r="J315" s="9" t="s">
        <v>31</v>
      </c>
      <c r="K315" s="9" t="s">
        <v>31</v>
      </c>
      <c r="L315" s="9" t="s">
        <v>31</v>
      </c>
      <c r="M315" s="9" t="s">
        <v>31</v>
      </c>
      <c r="N315" s="9" t="s">
        <v>31</v>
      </c>
      <c r="O315" s="9" t="s">
        <v>31</v>
      </c>
      <c r="P315" s="9" t="s">
        <v>31</v>
      </c>
      <c r="Q315" s="39"/>
      <c r="R315" s="39"/>
    </row>
    <row r="316">
      <c r="A316" s="7">
        <v>192.0</v>
      </c>
      <c r="B316" s="11" t="s">
        <v>584</v>
      </c>
      <c r="C316" s="11" t="s">
        <v>585</v>
      </c>
      <c r="D316" s="7">
        <v>2016.0</v>
      </c>
      <c r="E316" s="66" t="s">
        <v>3534</v>
      </c>
      <c r="F316" s="66" t="s">
        <v>3534</v>
      </c>
      <c r="G316" s="66" t="s">
        <v>3534</v>
      </c>
      <c r="H316" s="66" t="s">
        <v>3534</v>
      </c>
      <c r="I316" s="66" t="s">
        <v>3534</v>
      </c>
      <c r="J316" s="66" t="s">
        <v>3534</v>
      </c>
      <c r="K316" s="25"/>
      <c r="L316" s="25"/>
      <c r="M316" s="25"/>
      <c r="N316" s="25"/>
      <c r="O316" s="25"/>
      <c r="P316" s="25"/>
      <c r="S316" s="39"/>
      <c r="T316" s="39"/>
      <c r="U316" s="39"/>
      <c r="V316" s="39"/>
      <c r="W316" s="39"/>
      <c r="AF316" s="39"/>
      <c r="AG316" s="39"/>
      <c r="AH316" s="39"/>
      <c r="AI316" s="39"/>
      <c r="AJ316" s="39"/>
      <c r="AK316" s="39"/>
      <c r="AL316" s="39"/>
      <c r="AM316" s="39"/>
    </row>
    <row r="317">
      <c r="A317" s="7">
        <v>193.0</v>
      </c>
      <c r="B317" s="11" t="s">
        <v>587</v>
      </c>
      <c r="C317" s="11" t="s">
        <v>588</v>
      </c>
      <c r="D317" s="7">
        <v>2016.0</v>
      </c>
      <c r="E317" s="11" t="s">
        <v>590</v>
      </c>
      <c r="F317" s="12" t="s">
        <v>39</v>
      </c>
      <c r="G317" s="72"/>
      <c r="H317" s="14" t="s">
        <v>39</v>
      </c>
      <c r="I317" s="72"/>
      <c r="J317" s="12" t="s">
        <v>39</v>
      </c>
      <c r="K317" s="11"/>
      <c r="L317" s="11"/>
      <c r="M317" s="11"/>
      <c r="N317" s="25"/>
      <c r="O317" s="25"/>
      <c r="P317" s="25"/>
      <c r="S317" s="20"/>
      <c r="T317" s="20"/>
      <c r="U317" s="20"/>
      <c r="V317" s="20"/>
      <c r="W317" s="20"/>
      <c r="X317" s="39"/>
      <c r="Y317" s="39"/>
      <c r="Z317" s="39"/>
      <c r="AA317" s="39"/>
      <c r="AB317" s="39"/>
      <c r="AC317" s="39"/>
      <c r="AD317" s="39"/>
    </row>
    <row r="318">
      <c r="A318" s="7">
        <v>194.0</v>
      </c>
      <c r="B318" s="11" t="s">
        <v>591</v>
      </c>
      <c r="C318" s="11" t="s">
        <v>592</v>
      </c>
      <c r="D318" s="7">
        <v>2016.0</v>
      </c>
      <c r="E318" s="11" t="s">
        <v>310</v>
      </c>
      <c r="F318" s="12" t="s">
        <v>39</v>
      </c>
      <c r="G318" s="39">
        <v>40.0</v>
      </c>
      <c r="H318" s="14" t="s">
        <v>40</v>
      </c>
      <c r="I318" s="39">
        <v>0.0</v>
      </c>
      <c r="J318" s="16" t="s">
        <v>3436</v>
      </c>
      <c r="K318" s="25"/>
      <c r="L318" s="25"/>
      <c r="M318" s="25"/>
      <c r="N318" s="25"/>
      <c r="O318" s="25"/>
      <c r="P318" s="25"/>
    </row>
    <row r="319">
      <c r="A319" s="34">
        <v>195.0</v>
      </c>
      <c r="B319" s="35" t="s">
        <v>2786</v>
      </c>
      <c r="C319" s="35" t="s">
        <v>2787</v>
      </c>
      <c r="D319" s="35">
        <v>2016.0</v>
      </c>
      <c r="E319" s="9" t="s">
        <v>31</v>
      </c>
      <c r="F319" s="9" t="s">
        <v>31</v>
      </c>
      <c r="G319" s="9" t="s">
        <v>31</v>
      </c>
      <c r="H319" s="9" t="s">
        <v>31</v>
      </c>
      <c r="I319" s="9" t="s">
        <v>31</v>
      </c>
      <c r="J319" s="9" t="s">
        <v>31</v>
      </c>
      <c r="K319" s="9" t="s">
        <v>31</v>
      </c>
      <c r="L319" s="9" t="s">
        <v>31</v>
      </c>
      <c r="M319" s="9" t="s">
        <v>31</v>
      </c>
      <c r="N319" s="9" t="s">
        <v>31</v>
      </c>
      <c r="O319" s="9" t="s">
        <v>31</v>
      </c>
      <c r="P319" s="9" t="s">
        <v>31</v>
      </c>
      <c r="Q319" s="39"/>
      <c r="R319" s="39"/>
    </row>
    <row r="320">
      <c r="A320" s="7">
        <v>196.0</v>
      </c>
      <c r="B320" s="11" t="s">
        <v>594</v>
      </c>
      <c r="C320" s="11" t="s">
        <v>595</v>
      </c>
      <c r="D320" s="7">
        <v>2016.0</v>
      </c>
      <c r="E320" s="11" t="s">
        <v>201</v>
      </c>
      <c r="F320" s="12" t="s">
        <v>40</v>
      </c>
      <c r="G320" s="72"/>
      <c r="H320" s="14" t="s">
        <v>39</v>
      </c>
      <c r="I320" s="39">
        <v>0.0</v>
      </c>
      <c r="J320" s="16" t="s">
        <v>3436</v>
      </c>
      <c r="K320" s="25"/>
      <c r="L320" s="25"/>
      <c r="M320" s="25"/>
      <c r="N320" s="25"/>
      <c r="O320" s="25"/>
      <c r="P320" s="11" t="s">
        <v>597</v>
      </c>
      <c r="AE320" s="39"/>
    </row>
    <row r="321">
      <c r="A321" s="7">
        <v>197.0</v>
      </c>
      <c r="B321" s="11" t="s">
        <v>598</v>
      </c>
      <c r="C321" s="11" t="s">
        <v>599</v>
      </c>
      <c r="D321" s="7">
        <v>2016.0</v>
      </c>
      <c r="E321" s="11" t="s">
        <v>173</v>
      </c>
      <c r="F321" s="12" t="s">
        <v>40</v>
      </c>
      <c r="G321" s="39">
        <v>0.0</v>
      </c>
      <c r="H321" s="14" t="s">
        <v>39</v>
      </c>
      <c r="I321" s="39">
        <v>40.0</v>
      </c>
      <c r="J321" s="16" t="s">
        <v>3436</v>
      </c>
      <c r="K321" s="25"/>
      <c r="L321" s="25"/>
      <c r="M321" s="25"/>
      <c r="N321" s="25"/>
      <c r="O321" s="25"/>
      <c r="P321" s="25"/>
      <c r="X321" s="20"/>
      <c r="Y321" s="20"/>
      <c r="Z321" s="20"/>
      <c r="AA321" s="20"/>
      <c r="AB321" s="20"/>
      <c r="AC321" s="20"/>
      <c r="AD321" s="20"/>
    </row>
    <row r="322">
      <c r="A322" s="7">
        <v>198.0</v>
      </c>
      <c r="B322" s="11" t="s">
        <v>601</v>
      </c>
      <c r="C322" s="11" t="s">
        <v>602</v>
      </c>
      <c r="D322" s="7">
        <v>2016.0</v>
      </c>
      <c r="E322" s="9" t="s">
        <v>31</v>
      </c>
      <c r="F322" s="9" t="s">
        <v>31</v>
      </c>
      <c r="G322" s="9" t="s">
        <v>31</v>
      </c>
      <c r="H322" s="9" t="s">
        <v>31</v>
      </c>
      <c r="I322" s="9" t="s">
        <v>31</v>
      </c>
      <c r="J322" s="9" t="s">
        <v>31</v>
      </c>
      <c r="K322" s="11"/>
      <c r="L322" s="25"/>
      <c r="M322" s="25"/>
      <c r="N322" s="25"/>
      <c r="O322" s="25"/>
      <c r="P322" s="11" t="s">
        <v>604</v>
      </c>
      <c r="R322" s="20"/>
      <c r="AF322" s="39"/>
      <c r="AG322" s="39"/>
      <c r="AH322" s="39"/>
      <c r="AI322" s="39"/>
      <c r="AJ322" s="39"/>
      <c r="AK322" s="39"/>
      <c r="AL322" s="39"/>
      <c r="AM322" s="39"/>
    </row>
    <row r="323">
      <c r="A323" s="7">
        <v>199.0</v>
      </c>
      <c r="B323" s="11" t="s">
        <v>605</v>
      </c>
      <c r="C323" s="11" t="s">
        <v>606</v>
      </c>
      <c r="D323" s="7">
        <v>2016.0</v>
      </c>
      <c r="E323" s="66" t="s">
        <v>3534</v>
      </c>
      <c r="F323" s="66" t="s">
        <v>3534</v>
      </c>
      <c r="G323" s="66" t="s">
        <v>3534</v>
      </c>
      <c r="H323" s="66" t="s">
        <v>3534</v>
      </c>
      <c r="I323" s="66" t="s">
        <v>3534</v>
      </c>
      <c r="J323" s="66" t="s">
        <v>3534</v>
      </c>
      <c r="K323" s="25"/>
      <c r="L323" s="25"/>
      <c r="M323" s="25"/>
      <c r="N323" s="25"/>
      <c r="O323" s="25"/>
      <c r="P323" s="25"/>
    </row>
    <row r="324">
      <c r="A324" s="7">
        <v>200.0</v>
      </c>
      <c r="B324" s="11" t="s">
        <v>608</v>
      </c>
      <c r="C324" s="11" t="s">
        <v>609</v>
      </c>
      <c r="D324" s="7">
        <v>2016.0</v>
      </c>
      <c r="E324" s="11" t="s">
        <v>611</v>
      </c>
      <c r="F324" s="12" t="s">
        <v>39</v>
      </c>
      <c r="G324" s="39">
        <v>3.0</v>
      </c>
      <c r="H324" s="14" t="s">
        <v>40</v>
      </c>
      <c r="I324" s="39">
        <v>0.0</v>
      </c>
      <c r="J324" s="16" t="s">
        <v>3436</v>
      </c>
      <c r="K324" s="25"/>
      <c r="L324" s="25"/>
      <c r="M324" s="25"/>
      <c r="N324" s="25"/>
      <c r="O324" s="25"/>
      <c r="P324" s="25"/>
      <c r="AE324" s="20"/>
    </row>
    <row r="325">
      <c r="A325" s="7">
        <v>201.0</v>
      </c>
      <c r="B325" s="11" t="s">
        <v>612</v>
      </c>
      <c r="C325" s="11" t="s">
        <v>613</v>
      </c>
      <c r="D325" s="7">
        <v>2016.0</v>
      </c>
      <c r="E325" s="11" t="s">
        <v>47</v>
      </c>
      <c r="F325" s="12" t="s">
        <v>39</v>
      </c>
      <c r="G325" s="72"/>
      <c r="H325" s="14" t="s">
        <v>40</v>
      </c>
      <c r="I325" s="72"/>
      <c r="J325" s="16" t="s">
        <v>3436</v>
      </c>
      <c r="K325" s="25"/>
      <c r="L325" s="25"/>
      <c r="M325" s="25"/>
      <c r="N325" s="25"/>
      <c r="O325" s="25"/>
      <c r="P325" s="25"/>
    </row>
    <row r="326">
      <c r="A326" s="7">
        <v>202.0</v>
      </c>
      <c r="B326" s="11" t="s">
        <v>615</v>
      </c>
      <c r="C326" s="11" t="s">
        <v>616</v>
      </c>
      <c r="D326" s="7">
        <v>2016.0</v>
      </c>
      <c r="E326" s="11" t="s">
        <v>84</v>
      </c>
      <c r="F326" s="12" t="s">
        <v>39</v>
      </c>
      <c r="G326" s="39">
        <v>16.0</v>
      </c>
      <c r="H326" s="14" t="s">
        <v>40</v>
      </c>
      <c r="I326" s="39">
        <v>0.0</v>
      </c>
      <c r="J326" s="16" t="s">
        <v>3436</v>
      </c>
      <c r="K326" s="25"/>
      <c r="L326" s="25"/>
      <c r="M326" s="25"/>
      <c r="N326" s="25"/>
      <c r="O326" s="25"/>
      <c r="P326" s="11" t="s">
        <v>618</v>
      </c>
      <c r="X326" s="39"/>
      <c r="Y326" s="39"/>
      <c r="Z326" s="39"/>
      <c r="AA326" s="39"/>
      <c r="AB326" s="39"/>
      <c r="AC326" s="39"/>
      <c r="AD326" s="39"/>
      <c r="AF326" s="20"/>
      <c r="AG326" s="20"/>
      <c r="AH326" s="20"/>
      <c r="AI326" s="20"/>
      <c r="AJ326" s="20"/>
      <c r="AK326" s="20"/>
      <c r="AL326" s="20"/>
      <c r="AM326" s="20"/>
    </row>
    <row r="327">
      <c r="A327" s="7">
        <v>203.0</v>
      </c>
      <c r="B327" s="11" t="s">
        <v>619</v>
      </c>
      <c r="C327" s="11" t="s">
        <v>620</v>
      </c>
      <c r="D327" s="7">
        <v>2016.0</v>
      </c>
      <c r="E327" s="9" t="s">
        <v>31</v>
      </c>
      <c r="F327" s="9" t="s">
        <v>31</v>
      </c>
      <c r="G327" s="9" t="s">
        <v>31</v>
      </c>
      <c r="H327" s="9" t="s">
        <v>31</v>
      </c>
      <c r="I327" s="9" t="s">
        <v>31</v>
      </c>
      <c r="J327" s="9" t="s">
        <v>31</v>
      </c>
      <c r="K327" s="9" t="s">
        <v>31</v>
      </c>
      <c r="L327" s="9" t="s">
        <v>31</v>
      </c>
      <c r="M327" s="9" t="s">
        <v>31</v>
      </c>
      <c r="N327" s="9" t="s">
        <v>31</v>
      </c>
      <c r="O327" s="9" t="s">
        <v>31</v>
      </c>
      <c r="P327" s="9" t="s">
        <v>31</v>
      </c>
      <c r="Q327" s="39"/>
      <c r="R327" s="39"/>
      <c r="S327" s="39"/>
      <c r="T327" s="39"/>
      <c r="U327" s="39"/>
      <c r="V327" s="39"/>
      <c r="W327" s="39"/>
    </row>
    <row r="328">
      <c r="A328" s="7">
        <v>204.0</v>
      </c>
      <c r="B328" s="11" t="s">
        <v>622</v>
      </c>
      <c r="C328" s="11" t="s">
        <v>623</v>
      </c>
      <c r="D328" s="7">
        <v>2016.0</v>
      </c>
      <c r="E328" s="11" t="s">
        <v>84</v>
      </c>
      <c r="F328" s="12" t="s">
        <v>74</v>
      </c>
      <c r="G328" s="72"/>
      <c r="H328" s="12" t="s">
        <v>74</v>
      </c>
      <c r="I328" s="72"/>
      <c r="J328" s="12" t="s">
        <v>74</v>
      </c>
      <c r="K328" s="25"/>
      <c r="L328" s="25"/>
      <c r="M328" s="25"/>
      <c r="N328" s="25"/>
      <c r="O328" s="25"/>
      <c r="P328" s="11" t="s">
        <v>625</v>
      </c>
      <c r="R328" s="20"/>
      <c r="S328" s="20"/>
      <c r="T328" s="20"/>
      <c r="U328" s="20"/>
      <c r="V328" s="20"/>
      <c r="W328" s="20"/>
      <c r="X328" s="39"/>
      <c r="Y328" s="39"/>
      <c r="Z328" s="39"/>
      <c r="AA328" s="39"/>
      <c r="AB328" s="39"/>
      <c r="AC328" s="39"/>
      <c r="AD328" s="39"/>
    </row>
    <row r="329">
      <c r="A329" s="7">
        <v>205.0</v>
      </c>
      <c r="B329" s="11" t="s">
        <v>626</v>
      </c>
      <c r="C329" s="11" t="s">
        <v>627</v>
      </c>
      <c r="D329" s="7">
        <v>2016.0</v>
      </c>
      <c r="E329" s="66" t="s">
        <v>3534</v>
      </c>
      <c r="F329" s="66" t="s">
        <v>3534</v>
      </c>
      <c r="G329" s="66" t="s">
        <v>3534</v>
      </c>
      <c r="H329" s="66" t="s">
        <v>3534</v>
      </c>
      <c r="I329" s="66" t="s">
        <v>3534</v>
      </c>
      <c r="J329" s="66" t="s">
        <v>3534</v>
      </c>
      <c r="K329" s="25"/>
      <c r="L329" s="25"/>
      <c r="M329" s="25"/>
      <c r="N329" s="25"/>
      <c r="O329" s="25"/>
      <c r="P329" s="25"/>
      <c r="X329" s="39"/>
      <c r="Y329" s="39"/>
      <c r="Z329" s="39"/>
      <c r="AA329" s="39"/>
      <c r="AB329" s="39"/>
      <c r="AC329" s="39"/>
      <c r="AD329" s="39"/>
      <c r="AE329" s="39"/>
    </row>
    <row r="330">
      <c r="A330" s="7">
        <v>206.0</v>
      </c>
      <c r="B330" s="11" t="s">
        <v>629</v>
      </c>
      <c r="C330" s="11" t="s">
        <v>630</v>
      </c>
      <c r="D330" s="7">
        <v>2016.0</v>
      </c>
      <c r="E330" s="11" t="s">
        <v>47</v>
      </c>
      <c r="F330" s="12" t="s">
        <v>39</v>
      </c>
      <c r="G330" s="39">
        <v>17.0</v>
      </c>
      <c r="H330" s="14" t="s">
        <v>40</v>
      </c>
      <c r="I330" s="39">
        <v>0.0</v>
      </c>
      <c r="J330" s="16" t="s">
        <v>3436</v>
      </c>
      <c r="K330" s="25"/>
      <c r="L330" s="25"/>
      <c r="M330" s="25"/>
      <c r="N330" s="25"/>
      <c r="O330" s="25"/>
      <c r="P330" s="25"/>
    </row>
    <row r="331">
      <c r="A331" s="7">
        <v>207.0</v>
      </c>
      <c r="B331" s="11" t="s">
        <v>632</v>
      </c>
      <c r="C331" s="11" t="s">
        <v>633</v>
      </c>
      <c r="D331" s="7">
        <v>2016.0</v>
      </c>
      <c r="E331" s="11" t="s">
        <v>84</v>
      </c>
      <c r="F331" s="12" t="s">
        <v>39</v>
      </c>
      <c r="G331" s="72"/>
      <c r="H331" s="14" t="s">
        <v>40</v>
      </c>
      <c r="I331" s="39">
        <v>0.0</v>
      </c>
      <c r="J331" s="16" t="s">
        <v>3436</v>
      </c>
      <c r="K331" s="25"/>
      <c r="L331" s="25"/>
      <c r="M331" s="25"/>
      <c r="N331" s="25"/>
      <c r="O331" s="25"/>
      <c r="P331" s="25"/>
      <c r="AE331" s="39"/>
      <c r="AF331" s="39"/>
      <c r="AG331" s="39"/>
      <c r="AH331" s="39"/>
      <c r="AI331" s="39"/>
      <c r="AJ331" s="39"/>
      <c r="AK331" s="39"/>
      <c r="AL331" s="39"/>
      <c r="AM331" s="39"/>
    </row>
    <row r="332">
      <c r="A332" s="7">
        <v>208.0</v>
      </c>
      <c r="B332" s="11" t="s">
        <v>635</v>
      </c>
      <c r="C332" s="11" t="s">
        <v>636</v>
      </c>
      <c r="D332" s="7">
        <v>2016.0</v>
      </c>
      <c r="E332" s="11" t="s">
        <v>47</v>
      </c>
      <c r="F332" s="12" t="s">
        <v>39</v>
      </c>
      <c r="G332" s="39">
        <v>16.0</v>
      </c>
      <c r="H332" s="14" t="s">
        <v>40</v>
      </c>
      <c r="I332" s="39">
        <v>0.0</v>
      </c>
      <c r="J332" s="16" t="s">
        <v>3436</v>
      </c>
      <c r="K332" s="25"/>
      <c r="L332" s="25"/>
      <c r="M332" s="25"/>
      <c r="N332" s="25"/>
      <c r="O332" s="25"/>
      <c r="P332" s="11" t="s">
        <v>638</v>
      </c>
      <c r="X332" s="39"/>
      <c r="Y332" s="39"/>
      <c r="Z332" s="39"/>
      <c r="AA332" s="39"/>
      <c r="AB332" s="39"/>
      <c r="AC332" s="39"/>
      <c r="AD332" s="39"/>
      <c r="AE332" s="39"/>
    </row>
    <row r="333">
      <c r="A333" s="7">
        <v>209.0</v>
      </c>
      <c r="B333" s="11" t="s">
        <v>639</v>
      </c>
      <c r="C333" s="11" t="s">
        <v>640</v>
      </c>
      <c r="D333" s="7">
        <v>2016.0</v>
      </c>
      <c r="E333" s="11" t="s">
        <v>84</v>
      </c>
      <c r="F333" s="12" t="s">
        <v>39</v>
      </c>
      <c r="G333" s="72"/>
      <c r="H333" s="14" t="s">
        <v>40</v>
      </c>
      <c r="I333" s="39">
        <v>0.0</v>
      </c>
      <c r="J333" s="16" t="s">
        <v>3436</v>
      </c>
      <c r="K333" s="25"/>
      <c r="L333" s="25"/>
      <c r="M333" s="25"/>
      <c r="N333" s="25"/>
      <c r="O333" s="25"/>
      <c r="P333" s="11" t="s">
        <v>642</v>
      </c>
      <c r="AF333" s="39"/>
      <c r="AG333" s="39"/>
      <c r="AH333" s="39"/>
      <c r="AI333" s="39"/>
      <c r="AJ333" s="39"/>
      <c r="AK333" s="39"/>
      <c r="AL333" s="39"/>
      <c r="AM333" s="39"/>
    </row>
    <row r="334">
      <c r="A334" s="7">
        <v>210.0</v>
      </c>
      <c r="B334" s="11" t="s">
        <v>643</v>
      </c>
      <c r="C334" s="11" t="s">
        <v>644</v>
      </c>
      <c r="D334" s="7">
        <v>2016.0</v>
      </c>
      <c r="E334" s="11" t="s">
        <v>47</v>
      </c>
      <c r="F334" s="12" t="s">
        <v>39</v>
      </c>
      <c r="G334" s="39">
        <v>64.0</v>
      </c>
      <c r="H334" s="14" t="s">
        <v>40</v>
      </c>
      <c r="I334" s="39">
        <v>0.0</v>
      </c>
      <c r="J334" s="16" t="s">
        <v>3436</v>
      </c>
      <c r="K334" s="25"/>
      <c r="L334" s="25"/>
      <c r="M334" s="25"/>
      <c r="N334" s="25"/>
      <c r="O334" s="25"/>
      <c r="P334" s="11" t="s">
        <v>638</v>
      </c>
      <c r="AF334" s="39"/>
      <c r="AG334" s="39"/>
      <c r="AH334" s="39"/>
      <c r="AI334" s="39"/>
      <c r="AJ334" s="39"/>
      <c r="AK334" s="39"/>
      <c r="AL334" s="39"/>
      <c r="AM334" s="39"/>
    </row>
    <row r="335">
      <c r="A335" s="7">
        <v>211.0</v>
      </c>
      <c r="B335" s="11" t="s">
        <v>646</v>
      </c>
      <c r="C335" s="11" t="s">
        <v>647</v>
      </c>
      <c r="D335" s="7">
        <v>2016.0</v>
      </c>
      <c r="E335" s="11" t="s">
        <v>159</v>
      </c>
      <c r="F335" s="12" t="s">
        <v>39</v>
      </c>
      <c r="G335" s="72"/>
      <c r="H335" s="14" t="s">
        <v>40</v>
      </c>
      <c r="I335" s="39">
        <v>0.0</v>
      </c>
      <c r="J335" s="16" t="s">
        <v>3436</v>
      </c>
      <c r="K335" s="25"/>
      <c r="L335" s="25"/>
      <c r="M335" s="25"/>
      <c r="N335" s="25"/>
      <c r="O335" s="25"/>
      <c r="P335" s="25"/>
      <c r="S335" s="39"/>
      <c r="T335" s="39"/>
      <c r="U335" s="39"/>
      <c r="V335" s="39"/>
      <c r="W335" s="39"/>
      <c r="X335" s="39"/>
      <c r="Y335" s="39"/>
      <c r="Z335" s="39"/>
      <c r="AA335" s="39"/>
      <c r="AB335" s="39"/>
      <c r="AC335" s="39"/>
      <c r="AD335" s="39"/>
      <c r="AE335" s="39"/>
    </row>
    <row r="336">
      <c r="A336" s="7">
        <v>212.0</v>
      </c>
      <c r="B336" s="11" t="s">
        <v>649</v>
      </c>
      <c r="C336" s="11" t="s">
        <v>650</v>
      </c>
      <c r="D336" s="7">
        <v>2016.0</v>
      </c>
      <c r="E336" s="11" t="s">
        <v>159</v>
      </c>
      <c r="F336" s="12" t="s">
        <v>39</v>
      </c>
      <c r="G336" s="72"/>
      <c r="H336" s="14" t="s">
        <v>40</v>
      </c>
      <c r="I336" s="39">
        <v>0.0</v>
      </c>
      <c r="J336" s="16" t="s">
        <v>3436</v>
      </c>
      <c r="K336" s="25"/>
      <c r="L336" s="25"/>
      <c r="M336" s="25"/>
      <c r="N336" s="25"/>
      <c r="O336" s="25"/>
      <c r="P336" s="25"/>
      <c r="S336" s="39"/>
      <c r="T336" s="39"/>
      <c r="U336" s="39"/>
      <c r="V336" s="39"/>
      <c r="W336" s="39"/>
    </row>
    <row r="337">
      <c r="A337" s="7">
        <v>213.0</v>
      </c>
      <c r="B337" s="11" t="s">
        <v>652</v>
      </c>
      <c r="C337" s="11" t="s">
        <v>653</v>
      </c>
      <c r="D337" s="7">
        <v>2016.0</v>
      </c>
      <c r="E337" s="11" t="s">
        <v>655</v>
      </c>
      <c r="F337" s="12" t="s">
        <v>74</v>
      </c>
      <c r="G337" s="72"/>
      <c r="H337" s="12" t="s">
        <v>74</v>
      </c>
      <c r="I337" s="72"/>
      <c r="J337" s="12" t="s">
        <v>74</v>
      </c>
      <c r="K337" s="25"/>
      <c r="L337" s="25"/>
      <c r="M337" s="25"/>
      <c r="N337" s="25"/>
      <c r="O337" s="25"/>
      <c r="P337" s="11" t="s">
        <v>656</v>
      </c>
      <c r="AF337" s="39"/>
      <c r="AG337" s="39"/>
      <c r="AH337" s="39"/>
      <c r="AI337" s="39"/>
      <c r="AJ337" s="39"/>
      <c r="AK337" s="39"/>
      <c r="AL337" s="39"/>
      <c r="AM337" s="39"/>
    </row>
    <row r="338">
      <c r="A338" s="34">
        <v>214.0</v>
      </c>
      <c r="B338" s="35" t="s">
        <v>2789</v>
      </c>
      <c r="C338" s="35" t="s">
        <v>2790</v>
      </c>
      <c r="D338" s="35">
        <v>2016.0</v>
      </c>
      <c r="E338" s="9" t="s">
        <v>31</v>
      </c>
      <c r="F338" s="9" t="s">
        <v>31</v>
      </c>
      <c r="G338" s="9" t="s">
        <v>31</v>
      </c>
      <c r="H338" s="9" t="s">
        <v>31</v>
      </c>
      <c r="I338" s="9" t="s">
        <v>31</v>
      </c>
      <c r="J338" s="9" t="s">
        <v>31</v>
      </c>
      <c r="K338" s="9" t="s">
        <v>31</v>
      </c>
      <c r="L338" s="9" t="s">
        <v>31</v>
      </c>
      <c r="M338" s="9" t="s">
        <v>31</v>
      </c>
      <c r="N338" s="9" t="s">
        <v>31</v>
      </c>
      <c r="O338" s="9" t="s">
        <v>31</v>
      </c>
      <c r="P338" s="9" t="s">
        <v>31</v>
      </c>
      <c r="Q338" s="39"/>
      <c r="R338" s="39"/>
      <c r="AE338" s="39"/>
    </row>
    <row r="339">
      <c r="A339" s="7">
        <v>215.0</v>
      </c>
      <c r="B339" s="11" t="s">
        <v>657</v>
      </c>
      <c r="C339" s="11" t="s">
        <v>658</v>
      </c>
      <c r="D339" s="7">
        <v>2016.0</v>
      </c>
      <c r="E339" s="11" t="s">
        <v>660</v>
      </c>
      <c r="F339" s="12" t="s">
        <v>74</v>
      </c>
      <c r="G339" s="72"/>
      <c r="H339" s="12" t="s">
        <v>74</v>
      </c>
      <c r="I339" s="72"/>
      <c r="J339" s="12" t="s">
        <v>74</v>
      </c>
      <c r="K339" s="25"/>
      <c r="L339" s="25"/>
      <c r="M339" s="25"/>
      <c r="N339" s="25"/>
      <c r="O339" s="25"/>
      <c r="P339" s="11" t="s">
        <v>202</v>
      </c>
      <c r="R339" s="20"/>
    </row>
    <row r="340">
      <c r="A340" s="7">
        <v>216.0</v>
      </c>
      <c r="B340" s="11" t="s">
        <v>661</v>
      </c>
      <c r="C340" s="11" t="s">
        <v>662</v>
      </c>
      <c r="D340" s="7">
        <v>2016.0</v>
      </c>
      <c r="E340" s="11" t="s">
        <v>664</v>
      </c>
      <c r="F340" s="12" t="s">
        <v>74</v>
      </c>
      <c r="G340" s="78"/>
      <c r="H340" s="12" t="s">
        <v>74</v>
      </c>
      <c r="I340" s="78"/>
      <c r="J340" s="12" t="s">
        <v>74</v>
      </c>
      <c r="K340" s="25"/>
      <c r="L340" s="25"/>
      <c r="M340" s="25"/>
      <c r="N340" s="25"/>
      <c r="O340" s="25"/>
      <c r="P340" s="11" t="s">
        <v>665</v>
      </c>
      <c r="X340" s="39"/>
      <c r="Y340" s="39"/>
      <c r="Z340" s="39"/>
      <c r="AA340" s="39"/>
      <c r="AB340" s="39"/>
      <c r="AC340" s="39"/>
      <c r="AD340" s="39"/>
      <c r="AF340" s="39"/>
      <c r="AG340" s="39"/>
      <c r="AH340" s="39"/>
      <c r="AI340" s="39"/>
      <c r="AJ340" s="39"/>
      <c r="AK340" s="39"/>
      <c r="AL340" s="39"/>
      <c r="AM340" s="39"/>
    </row>
    <row r="341">
      <c r="A341" s="7">
        <v>217.0</v>
      </c>
      <c r="B341" s="11" t="s">
        <v>666</v>
      </c>
      <c r="C341" s="11" t="s">
        <v>667</v>
      </c>
      <c r="D341" s="7">
        <v>2016.0</v>
      </c>
      <c r="E341" s="11" t="s">
        <v>47</v>
      </c>
      <c r="F341" s="12" t="s">
        <v>39</v>
      </c>
      <c r="G341" s="39">
        <v>10.0</v>
      </c>
      <c r="H341" s="14" t="s">
        <v>40</v>
      </c>
      <c r="I341" s="82">
        <v>0.0</v>
      </c>
      <c r="J341" s="16" t="s">
        <v>3436</v>
      </c>
      <c r="K341" s="25"/>
      <c r="L341" s="25"/>
      <c r="M341" s="25"/>
      <c r="N341" s="25"/>
      <c r="O341" s="25"/>
      <c r="P341" s="25"/>
    </row>
    <row r="342">
      <c r="A342" s="7">
        <v>218.0</v>
      </c>
      <c r="B342" s="11" t="s">
        <v>669</v>
      </c>
      <c r="C342" s="11" t="s">
        <v>670</v>
      </c>
      <c r="D342" s="7">
        <v>2016.0</v>
      </c>
      <c r="E342" s="11" t="s">
        <v>310</v>
      </c>
      <c r="F342" s="12" t="s">
        <v>40</v>
      </c>
      <c r="G342" s="39">
        <v>0.0</v>
      </c>
      <c r="H342" s="14" t="s">
        <v>39</v>
      </c>
      <c r="I342" s="39">
        <v>186.0</v>
      </c>
      <c r="J342" s="16" t="s">
        <v>3436</v>
      </c>
      <c r="K342" s="25"/>
      <c r="L342" s="25"/>
      <c r="M342" s="25"/>
      <c r="N342" s="25"/>
      <c r="O342" s="25"/>
      <c r="P342" s="25"/>
      <c r="S342" s="20"/>
      <c r="T342" s="20"/>
      <c r="U342" s="20"/>
      <c r="V342" s="20"/>
      <c r="W342" s="20"/>
    </row>
    <row r="343">
      <c r="A343" s="7">
        <v>219.0</v>
      </c>
      <c r="B343" s="11" t="s">
        <v>672</v>
      </c>
      <c r="C343" s="11" t="s">
        <v>673</v>
      </c>
      <c r="D343" s="7">
        <v>2015.0</v>
      </c>
      <c r="E343" s="11" t="s">
        <v>84</v>
      </c>
      <c r="F343" s="12" t="s">
        <v>74</v>
      </c>
      <c r="G343" s="72"/>
      <c r="H343" s="12" t="s">
        <v>74</v>
      </c>
      <c r="I343" s="72"/>
      <c r="J343" s="12" t="s">
        <v>74</v>
      </c>
      <c r="K343" s="25"/>
      <c r="L343" s="25"/>
      <c r="M343" s="25"/>
      <c r="N343" s="25"/>
      <c r="O343" s="25"/>
      <c r="P343" s="11" t="s">
        <v>675</v>
      </c>
      <c r="AE343" s="39"/>
    </row>
    <row r="344">
      <c r="A344" s="7">
        <v>220.0</v>
      </c>
      <c r="B344" s="11" t="s">
        <v>676</v>
      </c>
      <c r="C344" s="11" t="s">
        <v>677</v>
      </c>
      <c r="D344" s="7">
        <v>2015.0</v>
      </c>
      <c r="E344" s="11" t="s">
        <v>276</v>
      </c>
      <c r="F344" s="12" t="s">
        <v>39</v>
      </c>
      <c r="G344" s="39">
        <v>5.0</v>
      </c>
      <c r="H344" s="14" t="s">
        <v>40</v>
      </c>
      <c r="I344" s="39">
        <v>0.0</v>
      </c>
      <c r="J344" s="16" t="s">
        <v>3436</v>
      </c>
      <c r="K344" s="25"/>
      <c r="L344" s="25"/>
      <c r="M344" s="25"/>
      <c r="N344" s="25"/>
      <c r="O344" s="25"/>
      <c r="P344" s="11" t="s">
        <v>679</v>
      </c>
    </row>
    <row r="345">
      <c r="A345" s="7">
        <v>221.0</v>
      </c>
      <c r="B345" s="11" t="s">
        <v>680</v>
      </c>
      <c r="C345" s="11" t="s">
        <v>681</v>
      </c>
      <c r="D345" s="7">
        <v>2015.0</v>
      </c>
      <c r="E345" s="11" t="s">
        <v>84</v>
      </c>
      <c r="F345" s="12" t="s">
        <v>39</v>
      </c>
      <c r="G345" s="39">
        <v>13.0</v>
      </c>
      <c r="H345" s="14" t="s">
        <v>39</v>
      </c>
      <c r="I345" s="39">
        <v>11.0</v>
      </c>
      <c r="J345" s="12" t="s">
        <v>40</v>
      </c>
      <c r="K345" s="11"/>
      <c r="L345" s="25"/>
      <c r="M345" s="25"/>
      <c r="N345" s="25"/>
      <c r="O345" s="25"/>
      <c r="P345" s="25"/>
      <c r="S345" s="39"/>
      <c r="T345" s="39"/>
      <c r="U345" s="39"/>
      <c r="V345" s="39"/>
      <c r="W345" s="39"/>
      <c r="X345" s="39"/>
      <c r="Y345" s="39"/>
      <c r="Z345" s="39"/>
      <c r="AA345" s="39"/>
      <c r="AB345" s="39"/>
      <c r="AC345" s="39"/>
      <c r="AD345" s="39"/>
      <c r="AF345" s="39"/>
      <c r="AG345" s="39"/>
      <c r="AH345" s="39"/>
      <c r="AI345" s="39"/>
      <c r="AJ345" s="39"/>
      <c r="AK345" s="39"/>
      <c r="AL345" s="39"/>
      <c r="AM345" s="39"/>
    </row>
    <row r="346">
      <c r="A346" s="7">
        <v>222.0</v>
      </c>
      <c r="B346" s="8" t="s">
        <v>3752</v>
      </c>
      <c r="C346" s="8" t="s">
        <v>3753</v>
      </c>
      <c r="D346" s="7">
        <v>2015.0</v>
      </c>
      <c r="E346" s="11" t="s">
        <v>47</v>
      </c>
      <c r="F346" s="39" t="s">
        <v>40</v>
      </c>
      <c r="G346" s="39">
        <v>0.0</v>
      </c>
      <c r="H346" s="39" t="s">
        <v>39</v>
      </c>
      <c r="I346" s="83"/>
      <c r="J346" s="16" t="s">
        <v>3436</v>
      </c>
      <c r="K346" s="40"/>
      <c r="L346" s="40"/>
      <c r="M346" s="40"/>
      <c r="N346" s="40"/>
      <c r="O346" s="40"/>
      <c r="P346" s="40"/>
      <c r="Q346" s="39"/>
      <c r="R346" s="39"/>
    </row>
    <row r="347">
      <c r="A347" s="34">
        <v>223.0</v>
      </c>
      <c r="B347" s="35" t="s">
        <v>2792</v>
      </c>
      <c r="C347" s="35" t="s">
        <v>2793</v>
      </c>
      <c r="D347" s="35">
        <v>2015.0</v>
      </c>
      <c r="E347" s="9" t="s">
        <v>31</v>
      </c>
      <c r="F347" s="9" t="s">
        <v>31</v>
      </c>
      <c r="G347" s="9" t="s">
        <v>31</v>
      </c>
      <c r="H347" s="9" t="s">
        <v>31</v>
      </c>
      <c r="I347" s="9" t="s">
        <v>31</v>
      </c>
      <c r="J347" s="9" t="s">
        <v>31</v>
      </c>
      <c r="K347" s="9" t="s">
        <v>31</v>
      </c>
      <c r="L347" s="9" t="s">
        <v>31</v>
      </c>
      <c r="M347" s="9" t="s">
        <v>31</v>
      </c>
      <c r="N347" s="9" t="s">
        <v>31</v>
      </c>
      <c r="O347" s="9" t="s">
        <v>31</v>
      </c>
      <c r="P347" s="9" t="s">
        <v>31</v>
      </c>
      <c r="Q347" s="39"/>
      <c r="R347" s="39"/>
      <c r="S347" s="39"/>
      <c r="T347" s="39"/>
      <c r="U347" s="39"/>
      <c r="V347" s="39"/>
      <c r="W347" s="39"/>
    </row>
    <row r="348">
      <c r="A348" s="7">
        <v>224.0</v>
      </c>
      <c r="B348" s="11" t="s">
        <v>683</v>
      </c>
      <c r="C348" s="11" t="s">
        <v>684</v>
      </c>
      <c r="D348" s="7">
        <v>2015.0</v>
      </c>
      <c r="E348" s="11" t="s">
        <v>47</v>
      </c>
      <c r="F348" s="12" t="s">
        <v>39</v>
      </c>
      <c r="G348" s="39">
        <v>75.0</v>
      </c>
      <c r="H348" s="14" t="s">
        <v>40</v>
      </c>
      <c r="I348" s="39">
        <v>0.0</v>
      </c>
      <c r="J348" s="16" t="s">
        <v>3436</v>
      </c>
      <c r="K348" s="25"/>
      <c r="L348" s="25"/>
      <c r="M348" s="25"/>
      <c r="N348" s="25"/>
      <c r="O348" s="25"/>
      <c r="P348" s="25"/>
      <c r="AE348" s="39"/>
    </row>
    <row r="349">
      <c r="A349" s="7">
        <v>225.0</v>
      </c>
      <c r="B349" s="11" t="s">
        <v>686</v>
      </c>
      <c r="C349" s="11" t="s">
        <v>687</v>
      </c>
      <c r="D349" s="7">
        <v>2015.0</v>
      </c>
      <c r="E349" s="11" t="s">
        <v>47</v>
      </c>
      <c r="F349" s="12" t="s">
        <v>39</v>
      </c>
      <c r="G349" s="39">
        <v>20.0</v>
      </c>
      <c r="H349" s="14" t="s">
        <v>40</v>
      </c>
      <c r="I349" s="39">
        <v>0.0</v>
      </c>
      <c r="J349" s="16" t="s">
        <v>3436</v>
      </c>
      <c r="K349" s="25"/>
      <c r="L349" s="25"/>
      <c r="M349" s="25"/>
      <c r="N349" s="25"/>
      <c r="O349" s="25"/>
      <c r="P349" s="25"/>
      <c r="X349" s="39"/>
      <c r="Y349" s="39"/>
      <c r="Z349" s="39"/>
      <c r="AA349" s="39"/>
      <c r="AB349" s="39"/>
      <c r="AC349" s="39"/>
      <c r="AD349" s="39"/>
    </row>
    <row r="350">
      <c r="A350" s="7">
        <v>226.0</v>
      </c>
      <c r="B350" s="11" t="s">
        <v>689</v>
      </c>
      <c r="C350" s="11" t="s">
        <v>690</v>
      </c>
      <c r="D350" s="7">
        <v>2015.0</v>
      </c>
      <c r="E350" s="11" t="s">
        <v>47</v>
      </c>
      <c r="F350" s="12" t="s">
        <v>39</v>
      </c>
      <c r="G350" s="39">
        <v>15.0</v>
      </c>
      <c r="H350" s="14" t="s">
        <v>40</v>
      </c>
      <c r="I350" s="39">
        <v>0.0</v>
      </c>
      <c r="J350" s="16" t="s">
        <v>3436</v>
      </c>
      <c r="K350" s="25"/>
      <c r="L350" s="25"/>
      <c r="M350" s="25"/>
      <c r="N350" s="25"/>
      <c r="O350" s="25"/>
      <c r="P350" s="11" t="s">
        <v>692</v>
      </c>
      <c r="AF350" s="39"/>
      <c r="AG350" s="39"/>
      <c r="AH350" s="39"/>
      <c r="AI350" s="39"/>
      <c r="AJ350" s="39"/>
      <c r="AK350" s="39"/>
      <c r="AL350" s="39"/>
      <c r="AM350" s="39"/>
    </row>
    <row r="351">
      <c r="A351" s="7">
        <v>227.0</v>
      </c>
      <c r="B351" s="11" t="s">
        <v>693</v>
      </c>
      <c r="C351" s="11" t="s">
        <v>694</v>
      </c>
      <c r="D351" s="7">
        <v>2015.0</v>
      </c>
      <c r="E351" s="11" t="s">
        <v>140</v>
      </c>
      <c r="F351" s="12" t="s">
        <v>39</v>
      </c>
      <c r="G351" s="39">
        <v>24.0</v>
      </c>
      <c r="H351" s="14" t="s">
        <v>40</v>
      </c>
      <c r="I351" s="39">
        <v>0.0</v>
      </c>
      <c r="J351" s="16" t="s">
        <v>3436</v>
      </c>
      <c r="K351" s="25"/>
      <c r="L351" s="25"/>
      <c r="M351" s="25"/>
      <c r="N351" s="25"/>
      <c r="O351" s="25"/>
      <c r="P351" s="25"/>
      <c r="X351" s="39"/>
      <c r="Y351" s="39"/>
      <c r="Z351" s="39"/>
      <c r="AA351" s="39"/>
      <c r="AB351" s="39"/>
      <c r="AC351" s="39"/>
      <c r="AD351" s="39"/>
    </row>
    <row r="352">
      <c r="A352" s="7">
        <v>228.0</v>
      </c>
      <c r="B352" s="11" t="s">
        <v>696</v>
      </c>
      <c r="C352" s="11" t="s">
        <v>697</v>
      </c>
      <c r="D352" s="7">
        <v>2015.0</v>
      </c>
      <c r="E352" s="11" t="s">
        <v>310</v>
      </c>
      <c r="F352" s="12" t="s">
        <v>39</v>
      </c>
      <c r="G352" s="39">
        <v>12.0</v>
      </c>
      <c r="H352" s="14" t="s">
        <v>40</v>
      </c>
      <c r="I352" s="39">
        <v>0.0</v>
      </c>
      <c r="J352" s="16" t="s">
        <v>3436</v>
      </c>
      <c r="K352" s="25"/>
      <c r="L352" s="25"/>
      <c r="M352" s="25"/>
      <c r="N352" s="25"/>
      <c r="O352" s="25"/>
      <c r="P352" s="11" t="s">
        <v>303</v>
      </c>
      <c r="AE352" s="39"/>
    </row>
    <row r="353">
      <c r="A353" s="7">
        <v>229.0</v>
      </c>
      <c r="B353" s="11" t="s">
        <v>699</v>
      </c>
      <c r="C353" s="11" t="s">
        <v>700</v>
      </c>
      <c r="D353" s="7">
        <v>2015.0</v>
      </c>
      <c r="E353" s="11" t="s">
        <v>702</v>
      </c>
      <c r="F353" s="12" t="s">
        <v>39</v>
      </c>
      <c r="G353" s="72"/>
      <c r="H353" s="14" t="s">
        <v>39</v>
      </c>
      <c r="I353" s="72"/>
      <c r="J353" s="12" t="s">
        <v>40</v>
      </c>
      <c r="K353" s="11"/>
      <c r="L353" s="25"/>
      <c r="M353" s="25"/>
      <c r="N353" s="25"/>
      <c r="O353" s="25"/>
      <c r="P353" s="25"/>
      <c r="R353" s="20"/>
    </row>
    <row r="354">
      <c r="A354" s="7">
        <v>230.0</v>
      </c>
      <c r="B354" s="11" t="s">
        <v>703</v>
      </c>
      <c r="C354" s="11" t="s">
        <v>704</v>
      </c>
      <c r="D354" s="7">
        <v>2015.0</v>
      </c>
      <c r="E354" s="11" t="s">
        <v>47</v>
      </c>
      <c r="F354" s="12" t="s">
        <v>40</v>
      </c>
      <c r="G354" s="39">
        <v>0.0</v>
      </c>
      <c r="H354" s="14" t="s">
        <v>39</v>
      </c>
      <c r="I354" s="72"/>
      <c r="J354" s="16" t="s">
        <v>3436</v>
      </c>
      <c r="K354" s="25"/>
      <c r="L354" s="25"/>
      <c r="M354" s="25"/>
      <c r="N354" s="25"/>
      <c r="O354" s="25"/>
      <c r="P354" s="25"/>
      <c r="AE354" s="39"/>
      <c r="AF354" s="39"/>
      <c r="AG354" s="39"/>
      <c r="AH354" s="39"/>
      <c r="AI354" s="39"/>
      <c r="AJ354" s="39"/>
      <c r="AK354" s="39"/>
      <c r="AL354" s="39"/>
      <c r="AM354" s="39"/>
    </row>
    <row r="355">
      <c r="A355" s="7">
        <v>231.0</v>
      </c>
      <c r="B355" s="11" t="s">
        <v>706</v>
      </c>
      <c r="C355" s="11" t="s">
        <v>707</v>
      </c>
      <c r="D355" s="7">
        <v>2015.0</v>
      </c>
      <c r="E355" s="11" t="s">
        <v>47</v>
      </c>
      <c r="F355" s="12" t="s">
        <v>40</v>
      </c>
      <c r="G355" s="39">
        <v>0.0</v>
      </c>
      <c r="H355" s="14" t="s">
        <v>39</v>
      </c>
      <c r="I355" s="39">
        <v>28.0</v>
      </c>
      <c r="J355" s="16" t="s">
        <v>3436</v>
      </c>
      <c r="K355" s="25"/>
      <c r="L355" s="25"/>
      <c r="M355" s="25"/>
      <c r="N355" s="25"/>
      <c r="O355" s="25"/>
      <c r="P355" s="25"/>
    </row>
    <row r="356">
      <c r="A356" s="34">
        <v>232.0</v>
      </c>
      <c r="B356" s="35" t="s">
        <v>2795</v>
      </c>
      <c r="C356" s="35" t="s">
        <v>2796</v>
      </c>
      <c r="D356" s="35">
        <v>2015.0</v>
      </c>
      <c r="E356" s="9" t="s">
        <v>31</v>
      </c>
      <c r="F356" s="9" t="s">
        <v>31</v>
      </c>
      <c r="G356" s="9" t="s">
        <v>31</v>
      </c>
      <c r="H356" s="9" t="s">
        <v>31</v>
      </c>
      <c r="I356" s="9" t="s">
        <v>31</v>
      </c>
      <c r="J356" s="9" t="s">
        <v>31</v>
      </c>
      <c r="K356" s="9" t="s">
        <v>31</v>
      </c>
      <c r="L356" s="9" t="s">
        <v>31</v>
      </c>
      <c r="M356" s="9" t="s">
        <v>31</v>
      </c>
      <c r="N356" s="9" t="s">
        <v>31</v>
      </c>
      <c r="O356" s="9" t="s">
        <v>31</v>
      </c>
      <c r="P356" s="9" t="s">
        <v>31</v>
      </c>
      <c r="Q356" s="39"/>
      <c r="R356" s="39"/>
      <c r="AF356" s="39"/>
      <c r="AG356" s="39"/>
      <c r="AH356" s="39"/>
      <c r="AI356" s="39"/>
      <c r="AJ356" s="39"/>
      <c r="AK356" s="39"/>
      <c r="AL356" s="39"/>
      <c r="AM356" s="39"/>
    </row>
    <row r="357">
      <c r="A357" s="7">
        <v>233.0</v>
      </c>
      <c r="B357" s="11" t="s">
        <v>709</v>
      </c>
      <c r="C357" s="11" t="s">
        <v>710</v>
      </c>
      <c r="D357" s="7">
        <v>2015.0</v>
      </c>
      <c r="E357" s="11" t="s">
        <v>47</v>
      </c>
      <c r="F357" s="12" t="s">
        <v>39</v>
      </c>
      <c r="G357" s="39">
        <v>40.0</v>
      </c>
      <c r="H357" s="14" t="s">
        <v>40</v>
      </c>
      <c r="I357" s="39">
        <v>0.0</v>
      </c>
      <c r="J357" s="16" t="s">
        <v>3436</v>
      </c>
      <c r="K357" s="25"/>
      <c r="L357" s="25"/>
      <c r="M357" s="25"/>
      <c r="N357" s="25"/>
      <c r="O357" s="25"/>
      <c r="P357" s="11" t="s">
        <v>712</v>
      </c>
    </row>
    <row r="358">
      <c r="A358" s="34">
        <v>234.0</v>
      </c>
      <c r="B358" s="35" t="s">
        <v>2798</v>
      </c>
      <c r="C358" s="35" t="s">
        <v>2799</v>
      </c>
      <c r="D358" s="35">
        <v>2015.0</v>
      </c>
      <c r="E358" s="9" t="s">
        <v>31</v>
      </c>
      <c r="F358" s="9" t="s">
        <v>31</v>
      </c>
      <c r="G358" s="9" t="s">
        <v>31</v>
      </c>
      <c r="H358" s="9" t="s">
        <v>31</v>
      </c>
      <c r="I358" s="9" t="s">
        <v>31</v>
      </c>
      <c r="J358" s="9" t="s">
        <v>31</v>
      </c>
      <c r="K358" s="9" t="s">
        <v>31</v>
      </c>
      <c r="L358" s="9" t="s">
        <v>31</v>
      </c>
      <c r="M358" s="9" t="s">
        <v>31</v>
      </c>
      <c r="N358" s="9" t="s">
        <v>31</v>
      </c>
      <c r="O358" s="9" t="s">
        <v>31</v>
      </c>
      <c r="P358" s="9" t="s">
        <v>31</v>
      </c>
      <c r="Q358" s="39"/>
      <c r="R358" s="39"/>
    </row>
    <row r="359">
      <c r="A359" s="7">
        <v>235.0</v>
      </c>
      <c r="B359" s="11" t="s">
        <v>713</v>
      </c>
      <c r="C359" s="11" t="s">
        <v>714</v>
      </c>
      <c r="D359" s="7">
        <v>2015.0</v>
      </c>
      <c r="E359" s="11" t="s">
        <v>716</v>
      </c>
      <c r="F359" s="12" t="s">
        <v>39</v>
      </c>
      <c r="G359" s="39">
        <v>240.0</v>
      </c>
      <c r="H359" s="14" t="s">
        <v>40</v>
      </c>
      <c r="I359" s="39">
        <v>0.0</v>
      </c>
      <c r="J359" s="16" t="s">
        <v>3436</v>
      </c>
      <c r="K359" s="25"/>
      <c r="L359" s="25"/>
      <c r="M359" s="25"/>
      <c r="N359" s="25"/>
      <c r="O359" s="25"/>
      <c r="P359" s="11" t="s">
        <v>717</v>
      </c>
    </row>
    <row r="360">
      <c r="A360" s="7">
        <v>236.0</v>
      </c>
      <c r="B360" s="11" t="s">
        <v>718</v>
      </c>
      <c r="C360" s="11" t="s">
        <v>719</v>
      </c>
      <c r="D360" s="7">
        <v>2015.0</v>
      </c>
      <c r="E360" s="11" t="s">
        <v>721</v>
      </c>
      <c r="F360" s="12" t="s">
        <v>39</v>
      </c>
      <c r="G360" s="39">
        <v>57.0</v>
      </c>
      <c r="H360" s="14" t="s">
        <v>40</v>
      </c>
      <c r="I360" s="39">
        <v>0.0</v>
      </c>
      <c r="J360" s="16" t="s">
        <v>3436</v>
      </c>
      <c r="K360" s="25"/>
      <c r="L360" s="25"/>
      <c r="M360" s="25"/>
      <c r="N360" s="25"/>
      <c r="O360" s="25"/>
      <c r="P360" s="25"/>
      <c r="S360" s="20"/>
      <c r="T360" s="20"/>
      <c r="U360" s="20"/>
      <c r="V360" s="20"/>
      <c r="W360" s="20"/>
    </row>
    <row r="361">
      <c r="A361" s="7">
        <v>237.0</v>
      </c>
      <c r="B361" s="11" t="s">
        <v>722</v>
      </c>
      <c r="C361" s="11" t="s">
        <v>723</v>
      </c>
      <c r="D361" s="7">
        <v>2015.0</v>
      </c>
      <c r="E361" s="11" t="s">
        <v>84</v>
      </c>
      <c r="F361" s="12" t="s">
        <v>39</v>
      </c>
      <c r="G361" s="39">
        <v>36.0</v>
      </c>
      <c r="H361" s="12" t="s">
        <v>39</v>
      </c>
      <c r="I361" s="39">
        <v>24.0</v>
      </c>
      <c r="J361" s="12" t="s">
        <v>39</v>
      </c>
      <c r="K361" s="11"/>
      <c r="L361" s="25"/>
      <c r="M361" s="25"/>
      <c r="N361" s="25"/>
      <c r="O361" s="25"/>
      <c r="P361" s="11" t="s">
        <v>725</v>
      </c>
      <c r="S361" s="39"/>
      <c r="T361" s="39"/>
      <c r="U361" s="39"/>
      <c r="V361" s="39"/>
      <c r="W361" s="39"/>
    </row>
    <row r="362">
      <c r="A362" s="7">
        <v>238.0</v>
      </c>
      <c r="B362" s="11" t="s">
        <v>726</v>
      </c>
      <c r="C362" s="11" t="s">
        <v>727</v>
      </c>
      <c r="D362" s="7">
        <v>2015.0</v>
      </c>
      <c r="E362" s="11" t="s">
        <v>47</v>
      </c>
      <c r="F362" s="12" t="s">
        <v>39</v>
      </c>
      <c r="G362" s="39">
        <v>30.0</v>
      </c>
      <c r="H362" s="14" t="s">
        <v>40</v>
      </c>
      <c r="I362" s="39">
        <v>0.0</v>
      </c>
      <c r="J362" s="16" t="s">
        <v>3436</v>
      </c>
      <c r="K362" s="25"/>
      <c r="L362" s="25"/>
      <c r="M362" s="25"/>
      <c r="N362" s="25"/>
      <c r="O362" s="25"/>
      <c r="P362" s="25"/>
      <c r="S362" s="39"/>
      <c r="T362" s="39"/>
      <c r="U362" s="39"/>
      <c r="V362" s="39"/>
      <c r="W362" s="39"/>
    </row>
    <row r="363">
      <c r="A363" s="7">
        <v>239.0</v>
      </c>
      <c r="B363" s="11" t="s">
        <v>729</v>
      </c>
      <c r="C363" s="11" t="s">
        <v>730</v>
      </c>
      <c r="D363" s="7">
        <v>2015.0</v>
      </c>
      <c r="E363" s="11" t="s">
        <v>47</v>
      </c>
      <c r="F363" s="12" t="s">
        <v>40</v>
      </c>
      <c r="G363" s="39">
        <v>0.0</v>
      </c>
      <c r="H363" s="14" t="s">
        <v>39</v>
      </c>
      <c r="I363" s="39">
        <v>12.0</v>
      </c>
      <c r="J363" s="16" t="s">
        <v>3436</v>
      </c>
      <c r="K363" s="25"/>
      <c r="L363" s="25"/>
      <c r="M363" s="25"/>
      <c r="N363" s="25"/>
      <c r="O363" s="25"/>
      <c r="P363" s="25"/>
      <c r="Q363" s="20" t="s">
        <v>3754</v>
      </c>
    </row>
    <row r="364">
      <c r="A364" s="7">
        <v>240.0</v>
      </c>
      <c r="B364" s="11" t="s">
        <v>732</v>
      </c>
      <c r="C364" s="11" t="s">
        <v>733</v>
      </c>
      <c r="D364" s="7">
        <v>2015.0</v>
      </c>
      <c r="E364" s="11" t="s">
        <v>173</v>
      </c>
      <c r="F364" s="12" t="s">
        <v>40</v>
      </c>
      <c r="G364" s="39">
        <v>0.0</v>
      </c>
      <c r="H364" s="14" t="s">
        <v>39</v>
      </c>
      <c r="I364" s="72"/>
      <c r="J364" s="16" t="s">
        <v>3436</v>
      </c>
      <c r="K364" s="25"/>
      <c r="L364" s="25"/>
      <c r="M364" s="25"/>
      <c r="N364" s="25"/>
      <c r="O364" s="25"/>
      <c r="P364" s="25"/>
      <c r="X364" s="39"/>
      <c r="Y364" s="39"/>
      <c r="Z364" s="39"/>
      <c r="AA364" s="39"/>
      <c r="AB364" s="39"/>
      <c r="AC364" s="39"/>
      <c r="AD364" s="39"/>
    </row>
    <row r="365">
      <c r="A365" s="7">
        <v>241.0</v>
      </c>
      <c r="B365" s="11" t="s">
        <v>735</v>
      </c>
      <c r="C365" s="11" t="s">
        <v>736</v>
      </c>
      <c r="D365" s="7">
        <v>2015.0</v>
      </c>
      <c r="E365" s="11" t="s">
        <v>47</v>
      </c>
      <c r="F365" s="12" t="s">
        <v>39</v>
      </c>
      <c r="G365" s="39">
        <v>5.0</v>
      </c>
      <c r="H365" s="14" t="s">
        <v>40</v>
      </c>
      <c r="I365" s="39">
        <v>0.0</v>
      </c>
      <c r="J365" s="16" t="s">
        <v>3436</v>
      </c>
      <c r="K365" s="25"/>
      <c r="L365" s="25"/>
      <c r="M365" s="25"/>
      <c r="N365" s="25"/>
      <c r="O365" s="25"/>
      <c r="P365" s="11" t="s">
        <v>738</v>
      </c>
    </row>
    <row r="366">
      <c r="A366" s="7">
        <v>242.0</v>
      </c>
      <c r="B366" s="11" t="s">
        <v>739</v>
      </c>
      <c r="C366" s="11" t="s">
        <v>740</v>
      </c>
      <c r="D366" s="7">
        <v>2015.0</v>
      </c>
      <c r="E366" s="11" t="s">
        <v>742</v>
      </c>
      <c r="F366" s="12" t="s">
        <v>39</v>
      </c>
      <c r="G366" s="39">
        <v>18.0</v>
      </c>
      <c r="H366" s="14" t="s">
        <v>40</v>
      </c>
      <c r="I366" s="39">
        <v>0.0</v>
      </c>
      <c r="J366" s="16" t="s">
        <v>3436</v>
      </c>
      <c r="K366" s="25"/>
      <c r="L366" s="25"/>
      <c r="M366" s="25"/>
      <c r="N366" s="25"/>
      <c r="O366" s="25"/>
      <c r="P366" s="25"/>
    </row>
    <row r="367">
      <c r="A367" s="7">
        <v>243.0</v>
      </c>
      <c r="B367" s="11" t="s">
        <v>743</v>
      </c>
      <c r="C367" s="11" t="s">
        <v>744</v>
      </c>
      <c r="D367" s="7">
        <v>2015.0</v>
      </c>
      <c r="E367" s="66" t="s">
        <v>3534</v>
      </c>
      <c r="F367" s="66" t="s">
        <v>3534</v>
      </c>
      <c r="G367" s="66" t="s">
        <v>3534</v>
      </c>
      <c r="H367" s="66" t="s">
        <v>3534</v>
      </c>
      <c r="I367" s="66" t="s">
        <v>3534</v>
      </c>
      <c r="J367" s="66" t="s">
        <v>3534</v>
      </c>
      <c r="K367" s="25"/>
      <c r="L367" s="25"/>
      <c r="M367" s="25"/>
      <c r="N367" s="25"/>
      <c r="O367" s="25"/>
      <c r="P367" s="25"/>
      <c r="S367" s="39"/>
      <c r="T367" s="39"/>
      <c r="U367" s="39"/>
      <c r="V367" s="39"/>
      <c r="W367" s="39"/>
      <c r="AE367" s="39"/>
    </row>
    <row r="368">
      <c r="A368" s="7">
        <v>244.0</v>
      </c>
      <c r="B368" s="11" t="s">
        <v>746</v>
      </c>
      <c r="C368" s="11" t="s">
        <v>747</v>
      </c>
      <c r="D368" s="7">
        <v>2015.0</v>
      </c>
      <c r="E368" s="66" t="s">
        <v>3534</v>
      </c>
      <c r="F368" s="66" t="s">
        <v>3534</v>
      </c>
      <c r="G368" s="66" t="s">
        <v>3534</v>
      </c>
      <c r="H368" s="66" t="s">
        <v>3534</v>
      </c>
      <c r="I368" s="66" t="s">
        <v>3534</v>
      </c>
      <c r="J368" s="66" t="s">
        <v>3534</v>
      </c>
      <c r="K368" s="25"/>
      <c r="L368" s="25"/>
      <c r="M368" s="25"/>
      <c r="N368" s="25"/>
      <c r="O368" s="25"/>
      <c r="P368" s="25"/>
      <c r="X368" s="39"/>
      <c r="Y368" s="39"/>
      <c r="Z368" s="39"/>
      <c r="AA368" s="39"/>
      <c r="AB368" s="39"/>
      <c r="AC368" s="39"/>
      <c r="AD368" s="39"/>
    </row>
    <row r="369">
      <c r="A369" s="7">
        <v>245.0</v>
      </c>
      <c r="B369" s="8" t="s">
        <v>3755</v>
      </c>
      <c r="C369" s="8" t="s">
        <v>3756</v>
      </c>
      <c r="D369" s="7">
        <v>2015.0</v>
      </c>
      <c r="E369" s="11" t="s">
        <v>201</v>
      </c>
      <c r="F369" s="12" t="s">
        <v>40</v>
      </c>
      <c r="G369" s="39">
        <v>0.0</v>
      </c>
      <c r="H369" s="14" t="s">
        <v>39</v>
      </c>
      <c r="I369" s="39">
        <v>12.0</v>
      </c>
      <c r="J369" s="16" t="s">
        <v>3436</v>
      </c>
      <c r="K369" s="80"/>
      <c r="L369" s="80"/>
      <c r="M369" s="80"/>
      <c r="N369" s="80"/>
      <c r="O369" s="80"/>
      <c r="P369" s="80"/>
      <c r="Q369" s="20" t="s">
        <v>3754</v>
      </c>
      <c r="X369" s="39"/>
      <c r="Y369" s="39"/>
      <c r="Z369" s="39"/>
      <c r="AA369" s="39"/>
      <c r="AB369" s="39"/>
      <c r="AC369" s="39"/>
      <c r="AD369" s="39"/>
      <c r="AF369" s="39"/>
      <c r="AG369" s="39"/>
      <c r="AH369" s="39"/>
      <c r="AI369" s="39"/>
      <c r="AJ369" s="39"/>
      <c r="AK369" s="39"/>
      <c r="AL369" s="39"/>
      <c r="AM369" s="39"/>
    </row>
    <row r="370">
      <c r="A370" s="7">
        <v>246.0</v>
      </c>
      <c r="B370" s="11" t="s">
        <v>749</v>
      </c>
      <c r="C370" s="11" t="s">
        <v>750</v>
      </c>
      <c r="D370" s="7">
        <v>2015.0</v>
      </c>
      <c r="E370" s="11" t="s">
        <v>752</v>
      </c>
      <c r="F370" s="12" t="s">
        <v>40</v>
      </c>
      <c r="G370" s="39">
        <v>0.0</v>
      </c>
      <c r="H370" s="14" t="s">
        <v>39</v>
      </c>
      <c r="I370" s="39">
        <v>22.0</v>
      </c>
      <c r="J370" s="16" t="s">
        <v>3436</v>
      </c>
      <c r="K370" s="25"/>
      <c r="L370" s="25"/>
      <c r="M370" s="25"/>
      <c r="N370" s="25"/>
      <c r="O370" s="25"/>
      <c r="P370" s="25"/>
    </row>
    <row r="371">
      <c r="A371" s="7">
        <v>247.0</v>
      </c>
      <c r="B371" s="11" t="s">
        <v>753</v>
      </c>
      <c r="C371" s="11" t="s">
        <v>754</v>
      </c>
      <c r="D371" s="7">
        <v>2015.0</v>
      </c>
      <c r="E371" s="11" t="s">
        <v>74</v>
      </c>
      <c r="F371" s="12" t="s">
        <v>74</v>
      </c>
      <c r="G371" s="72"/>
      <c r="H371" s="12" t="s">
        <v>74</v>
      </c>
      <c r="I371" s="72"/>
      <c r="J371" s="12" t="s">
        <v>74</v>
      </c>
      <c r="K371" s="25"/>
      <c r="L371" s="25"/>
      <c r="M371" s="25"/>
      <c r="N371" s="25"/>
      <c r="O371" s="25"/>
      <c r="P371" s="25"/>
      <c r="R371" s="20"/>
      <c r="S371" s="39"/>
      <c r="T371" s="39"/>
      <c r="U371" s="39"/>
      <c r="V371" s="39"/>
      <c r="W371" s="39"/>
      <c r="AE371" s="39"/>
    </row>
    <row r="372">
      <c r="A372" s="34">
        <v>248.0</v>
      </c>
      <c r="B372" s="35" t="s">
        <v>2801</v>
      </c>
      <c r="C372" s="35" t="s">
        <v>2802</v>
      </c>
      <c r="D372" s="35">
        <v>2015.0</v>
      </c>
      <c r="E372" s="9" t="s">
        <v>31</v>
      </c>
      <c r="F372" s="9" t="s">
        <v>31</v>
      </c>
      <c r="G372" s="9" t="s">
        <v>31</v>
      </c>
      <c r="H372" s="9" t="s">
        <v>31</v>
      </c>
      <c r="I372" s="9" t="s">
        <v>31</v>
      </c>
      <c r="J372" s="9" t="s">
        <v>31</v>
      </c>
      <c r="K372" s="9" t="s">
        <v>31</v>
      </c>
      <c r="L372" s="9" t="s">
        <v>31</v>
      </c>
      <c r="M372" s="9" t="s">
        <v>31</v>
      </c>
      <c r="N372" s="9" t="s">
        <v>31</v>
      </c>
      <c r="O372" s="9" t="s">
        <v>31</v>
      </c>
      <c r="P372" s="9" t="s">
        <v>31</v>
      </c>
      <c r="Q372" s="39"/>
      <c r="R372" s="39"/>
      <c r="S372" s="39"/>
      <c r="T372" s="39"/>
      <c r="U372" s="39"/>
      <c r="V372" s="39"/>
      <c r="W372" s="39"/>
      <c r="X372" s="39"/>
      <c r="Y372" s="39"/>
      <c r="Z372" s="39"/>
      <c r="AA372" s="39"/>
      <c r="AB372" s="39"/>
      <c r="AC372" s="39"/>
      <c r="AD372" s="39"/>
      <c r="AE372" s="39"/>
    </row>
    <row r="373">
      <c r="A373" s="34">
        <v>249.0</v>
      </c>
      <c r="B373" s="35" t="s">
        <v>2804</v>
      </c>
      <c r="C373" s="35" t="s">
        <v>2805</v>
      </c>
      <c r="D373" s="35">
        <v>2015.0</v>
      </c>
      <c r="E373" s="9" t="s">
        <v>31</v>
      </c>
      <c r="F373" s="9" t="s">
        <v>31</v>
      </c>
      <c r="G373" s="9" t="s">
        <v>31</v>
      </c>
      <c r="H373" s="9" t="s">
        <v>31</v>
      </c>
      <c r="I373" s="9" t="s">
        <v>31</v>
      </c>
      <c r="J373" s="9" t="s">
        <v>31</v>
      </c>
      <c r="K373" s="9" t="s">
        <v>31</v>
      </c>
      <c r="L373" s="9" t="s">
        <v>31</v>
      </c>
      <c r="M373" s="9" t="s">
        <v>31</v>
      </c>
      <c r="N373" s="9" t="s">
        <v>31</v>
      </c>
      <c r="O373" s="9" t="s">
        <v>31</v>
      </c>
      <c r="P373" s="9" t="s">
        <v>31</v>
      </c>
      <c r="Q373" s="39"/>
      <c r="R373" s="39"/>
      <c r="AF373" s="39"/>
      <c r="AG373" s="39"/>
      <c r="AH373" s="39"/>
      <c r="AI373" s="39"/>
      <c r="AJ373" s="39"/>
      <c r="AK373" s="39"/>
      <c r="AL373" s="39"/>
      <c r="AM373" s="39"/>
    </row>
    <row r="374">
      <c r="A374" s="7">
        <v>250.0</v>
      </c>
      <c r="B374" s="11" t="s">
        <v>756</v>
      </c>
      <c r="C374" s="11" t="s">
        <v>757</v>
      </c>
      <c r="D374" s="7">
        <v>2015.0</v>
      </c>
      <c r="E374" s="11" t="s">
        <v>47</v>
      </c>
      <c r="F374" s="12" t="s">
        <v>39</v>
      </c>
      <c r="G374" s="39">
        <v>17.0</v>
      </c>
      <c r="H374" s="12" t="s">
        <v>39</v>
      </c>
      <c r="I374" s="39">
        <v>11.0</v>
      </c>
      <c r="J374" s="12" t="s">
        <v>40</v>
      </c>
      <c r="K374" s="11"/>
      <c r="L374" s="25"/>
      <c r="M374" s="25"/>
      <c r="N374" s="25"/>
      <c r="O374" s="25"/>
      <c r="P374" s="11" t="s">
        <v>759</v>
      </c>
      <c r="X374" s="39"/>
      <c r="Y374" s="39"/>
      <c r="Z374" s="39"/>
      <c r="AA374" s="39"/>
      <c r="AB374" s="39"/>
      <c r="AC374" s="39"/>
      <c r="AD374" s="39"/>
      <c r="AF374" s="39"/>
      <c r="AG374" s="39"/>
      <c r="AH374" s="39"/>
      <c r="AI374" s="39"/>
      <c r="AJ374" s="39"/>
      <c r="AK374" s="39"/>
      <c r="AL374" s="39"/>
      <c r="AM374" s="39"/>
    </row>
    <row r="375">
      <c r="A375" s="7">
        <v>251.0</v>
      </c>
      <c r="B375" s="11" t="s">
        <v>760</v>
      </c>
      <c r="C375" s="11" t="s">
        <v>761</v>
      </c>
      <c r="D375" s="7">
        <v>2015.0</v>
      </c>
      <c r="E375" s="11" t="s">
        <v>173</v>
      </c>
      <c r="F375" s="12" t="s">
        <v>39</v>
      </c>
      <c r="G375" s="39">
        <v>80.0</v>
      </c>
      <c r="H375" s="14" t="s">
        <v>40</v>
      </c>
      <c r="I375" s="39">
        <v>0.0</v>
      </c>
      <c r="J375" s="16" t="s">
        <v>3436</v>
      </c>
      <c r="K375" s="25"/>
      <c r="L375" s="25"/>
      <c r="M375" s="25"/>
      <c r="N375" s="25"/>
      <c r="O375" s="25"/>
      <c r="P375" s="25"/>
      <c r="AE375" s="39"/>
    </row>
    <row r="376">
      <c r="A376" s="7">
        <v>252.0</v>
      </c>
      <c r="B376" s="11" t="s">
        <v>763</v>
      </c>
      <c r="C376" s="11" t="s">
        <v>764</v>
      </c>
      <c r="D376" s="7">
        <v>2015.0</v>
      </c>
      <c r="E376" s="11" t="s">
        <v>766</v>
      </c>
      <c r="F376" s="12" t="s">
        <v>39</v>
      </c>
      <c r="G376" s="39">
        <v>30.0</v>
      </c>
      <c r="H376" s="14" t="s">
        <v>40</v>
      </c>
      <c r="I376" s="39">
        <v>0.0</v>
      </c>
      <c r="J376" s="16" t="s">
        <v>3436</v>
      </c>
      <c r="K376" s="25"/>
      <c r="L376" s="25"/>
      <c r="M376" s="25"/>
      <c r="N376" s="25"/>
      <c r="O376" s="25"/>
      <c r="P376" s="25"/>
      <c r="X376" s="39"/>
      <c r="Y376" s="39"/>
      <c r="Z376" s="39"/>
      <c r="AA376" s="39"/>
      <c r="AB376" s="39"/>
      <c r="AC376" s="39"/>
      <c r="AD376" s="39"/>
    </row>
    <row r="377">
      <c r="A377" s="7">
        <v>253.0</v>
      </c>
      <c r="B377" s="11" t="s">
        <v>767</v>
      </c>
      <c r="C377" s="11" t="s">
        <v>768</v>
      </c>
      <c r="D377" s="7">
        <v>2015.0</v>
      </c>
      <c r="E377" s="11" t="s">
        <v>47</v>
      </c>
      <c r="F377" s="12" t="s">
        <v>39</v>
      </c>
      <c r="G377" s="39">
        <v>36.0</v>
      </c>
      <c r="H377" s="14" t="s">
        <v>40</v>
      </c>
      <c r="I377" s="39">
        <v>0.0</v>
      </c>
      <c r="J377" s="16" t="s">
        <v>3436</v>
      </c>
      <c r="K377" s="25"/>
      <c r="L377" s="25"/>
      <c r="M377" s="25"/>
      <c r="N377" s="25"/>
      <c r="O377" s="25"/>
      <c r="P377" s="25"/>
      <c r="AE377" s="39"/>
      <c r="AF377" s="39"/>
      <c r="AG377" s="39"/>
      <c r="AH377" s="39"/>
      <c r="AI377" s="39"/>
      <c r="AJ377" s="39"/>
      <c r="AK377" s="39"/>
      <c r="AL377" s="39"/>
      <c r="AM377" s="39"/>
    </row>
    <row r="378">
      <c r="A378" s="34">
        <v>254.0</v>
      </c>
      <c r="B378" s="35" t="s">
        <v>2807</v>
      </c>
      <c r="C378" s="35" t="s">
        <v>2808</v>
      </c>
      <c r="D378" s="35">
        <v>2015.0</v>
      </c>
      <c r="E378" s="9" t="s">
        <v>31</v>
      </c>
      <c r="F378" s="9" t="s">
        <v>31</v>
      </c>
      <c r="G378" s="9" t="s">
        <v>31</v>
      </c>
      <c r="H378" s="9" t="s">
        <v>31</v>
      </c>
      <c r="I378" s="9" t="s">
        <v>31</v>
      </c>
      <c r="J378" s="9" t="s">
        <v>31</v>
      </c>
      <c r="K378" s="9" t="s">
        <v>31</v>
      </c>
      <c r="L378" s="9" t="s">
        <v>31</v>
      </c>
      <c r="M378" s="9" t="s">
        <v>31</v>
      </c>
      <c r="N378" s="9" t="s">
        <v>31</v>
      </c>
      <c r="O378" s="9" t="s">
        <v>31</v>
      </c>
      <c r="P378" s="9" t="s">
        <v>31</v>
      </c>
      <c r="Q378" s="39"/>
      <c r="R378" s="39"/>
    </row>
    <row r="379">
      <c r="A379" s="7">
        <v>255.0</v>
      </c>
      <c r="B379" s="11" t="s">
        <v>770</v>
      </c>
      <c r="C379" s="11" t="s">
        <v>771</v>
      </c>
      <c r="D379" s="7">
        <v>2015.0</v>
      </c>
      <c r="E379" s="11" t="s">
        <v>773</v>
      </c>
      <c r="F379" s="12" t="s">
        <v>39</v>
      </c>
      <c r="G379" s="39">
        <v>30.0</v>
      </c>
      <c r="H379" s="12" t="s">
        <v>39</v>
      </c>
      <c r="I379" s="39">
        <v>34.0</v>
      </c>
      <c r="J379" s="12" t="s">
        <v>40</v>
      </c>
      <c r="K379" s="11"/>
      <c r="L379" s="25"/>
      <c r="M379" s="25"/>
      <c r="N379" s="25"/>
      <c r="O379" s="25"/>
      <c r="P379" s="25"/>
      <c r="AE379" s="39"/>
      <c r="AF379" s="39"/>
      <c r="AG379" s="39"/>
      <c r="AH379" s="39"/>
      <c r="AI379" s="39"/>
      <c r="AJ379" s="39"/>
      <c r="AK379" s="39"/>
      <c r="AL379" s="39"/>
      <c r="AM379" s="39"/>
    </row>
    <row r="380">
      <c r="A380" s="7">
        <v>256.0</v>
      </c>
      <c r="B380" s="11" t="s">
        <v>774</v>
      </c>
      <c r="C380" s="11" t="s">
        <v>775</v>
      </c>
      <c r="D380" s="7">
        <v>2015.0</v>
      </c>
      <c r="E380" s="11" t="s">
        <v>47</v>
      </c>
      <c r="F380" s="12" t="s">
        <v>39</v>
      </c>
      <c r="G380" s="72"/>
      <c r="H380" s="14" t="s">
        <v>40</v>
      </c>
      <c r="I380" s="72"/>
      <c r="J380" s="16" t="s">
        <v>3436</v>
      </c>
      <c r="K380" s="25"/>
      <c r="L380" s="25"/>
      <c r="M380" s="25"/>
      <c r="N380" s="25"/>
      <c r="O380" s="25"/>
      <c r="P380" s="11" t="s">
        <v>777</v>
      </c>
    </row>
    <row r="381">
      <c r="A381" s="7">
        <v>257.0</v>
      </c>
      <c r="B381" s="11" t="s">
        <v>778</v>
      </c>
      <c r="C381" s="11" t="s">
        <v>779</v>
      </c>
      <c r="D381" s="7">
        <v>2015.0</v>
      </c>
      <c r="E381" s="11" t="s">
        <v>140</v>
      </c>
      <c r="F381" s="12" t="s">
        <v>39</v>
      </c>
      <c r="G381" s="72"/>
      <c r="H381" s="14" t="s">
        <v>40</v>
      </c>
      <c r="I381" s="39">
        <v>0.0</v>
      </c>
      <c r="J381" s="16" t="s">
        <v>3436</v>
      </c>
      <c r="K381" s="25"/>
      <c r="L381" s="25"/>
      <c r="M381" s="25"/>
      <c r="N381" s="25"/>
      <c r="O381" s="25"/>
      <c r="P381" s="25"/>
      <c r="AF381" s="39"/>
      <c r="AG381" s="39"/>
      <c r="AH381" s="39"/>
      <c r="AI381" s="39"/>
      <c r="AJ381" s="39"/>
      <c r="AK381" s="39"/>
      <c r="AL381" s="39"/>
      <c r="AM381" s="39"/>
    </row>
    <row r="382">
      <c r="A382" s="34">
        <v>258.0</v>
      </c>
      <c r="B382" s="35" t="s">
        <v>2810</v>
      </c>
      <c r="C382" s="35" t="s">
        <v>2811</v>
      </c>
      <c r="D382" s="35">
        <v>2015.0</v>
      </c>
      <c r="E382" s="9" t="s">
        <v>31</v>
      </c>
      <c r="F382" s="9" t="s">
        <v>31</v>
      </c>
      <c r="G382" s="9" t="s">
        <v>31</v>
      </c>
      <c r="H382" s="9" t="s">
        <v>31</v>
      </c>
      <c r="I382" s="9" t="s">
        <v>31</v>
      </c>
      <c r="J382" s="9" t="s">
        <v>31</v>
      </c>
      <c r="K382" s="9" t="s">
        <v>31</v>
      </c>
      <c r="L382" s="9" t="s">
        <v>31</v>
      </c>
      <c r="M382" s="9" t="s">
        <v>31</v>
      </c>
      <c r="N382" s="9" t="s">
        <v>31</v>
      </c>
      <c r="O382" s="9" t="s">
        <v>31</v>
      </c>
      <c r="P382" s="9" t="s">
        <v>31</v>
      </c>
      <c r="Q382" s="39"/>
      <c r="R382" s="39"/>
    </row>
    <row r="383">
      <c r="A383" s="34">
        <v>259.0</v>
      </c>
      <c r="B383" s="35" t="s">
        <v>2813</v>
      </c>
      <c r="C383" s="35" t="s">
        <v>2814</v>
      </c>
      <c r="D383" s="35">
        <v>2015.0</v>
      </c>
      <c r="E383" s="9" t="s">
        <v>31</v>
      </c>
      <c r="F383" s="9" t="s">
        <v>31</v>
      </c>
      <c r="G383" s="9" t="s">
        <v>31</v>
      </c>
      <c r="H383" s="9" t="s">
        <v>31</v>
      </c>
      <c r="I383" s="9" t="s">
        <v>31</v>
      </c>
      <c r="J383" s="9" t="s">
        <v>31</v>
      </c>
      <c r="K383" s="9" t="s">
        <v>31</v>
      </c>
      <c r="L383" s="9" t="s">
        <v>31</v>
      </c>
      <c r="M383" s="9" t="s">
        <v>31</v>
      </c>
      <c r="N383" s="9" t="s">
        <v>31</v>
      </c>
      <c r="O383" s="9" t="s">
        <v>31</v>
      </c>
      <c r="P383" s="9" t="s">
        <v>31</v>
      </c>
      <c r="Q383" s="39"/>
      <c r="R383" s="39"/>
    </row>
    <row r="384">
      <c r="A384" s="7">
        <v>260.0</v>
      </c>
      <c r="B384" s="11" t="s">
        <v>781</v>
      </c>
      <c r="C384" s="11" t="s">
        <v>782</v>
      </c>
      <c r="D384" s="7">
        <v>2015.0</v>
      </c>
      <c r="E384" s="11" t="s">
        <v>766</v>
      </c>
      <c r="F384" s="12" t="s">
        <v>39</v>
      </c>
      <c r="G384" s="39">
        <v>49.0</v>
      </c>
      <c r="H384" s="14" t="s">
        <v>40</v>
      </c>
      <c r="I384" s="39">
        <v>0.0</v>
      </c>
      <c r="J384" s="16" t="s">
        <v>3436</v>
      </c>
      <c r="K384" s="25"/>
      <c r="L384" s="25"/>
      <c r="M384" s="25"/>
      <c r="N384" s="25"/>
      <c r="O384" s="25"/>
      <c r="P384" s="25"/>
      <c r="X384" s="20"/>
      <c r="Y384" s="20"/>
      <c r="Z384" s="20"/>
      <c r="AA384" s="20"/>
      <c r="AB384" s="20"/>
      <c r="AC384" s="20"/>
      <c r="AD384" s="20"/>
    </row>
    <row r="385">
      <c r="A385" s="7">
        <v>261.0</v>
      </c>
      <c r="B385" s="11" t="s">
        <v>784</v>
      </c>
      <c r="C385" s="11" t="s">
        <v>785</v>
      </c>
      <c r="D385" s="7">
        <v>2015.0</v>
      </c>
      <c r="E385" s="11" t="s">
        <v>766</v>
      </c>
      <c r="F385" s="12" t="s">
        <v>39</v>
      </c>
      <c r="G385" s="72"/>
      <c r="H385" s="14" t="s">
        <v>40</v>
      </c>
      <c r="I385" s="73">
        <v>0.0</v>
      </c>
      <c r="J385" s="16" t="s">
        <v>3436</v>
      </c>
      <c r="K385" s="25"/>
      <c r="L385" s="25"/>
      <c r="M385" s="25"/>
      <c r="N385" s="25"/>
      <c r="O385" s="25"/>
      <c r="P385" s="25"/>
    </row>
    <row r="386">
      <c r="A386" s="7">
        <v>262.0</v>
      </c>
      <c r="B386" s="8" t="s">
        <v>3757</v>
      </c>
      <c r="C386" s="8" t="s">
        <v>3758</v>
      </c>
      <c r="D386" s="35">
        <v>2015.0</v>
      </c>
      <c r="E386" s="11" t="s">
        <v>3665</v>
      </c>
      <c r="F386" s="12" t="s">
        <v>40</v>
      </c>
      <c r="G386" s="39">
        <v>0.0</v>
      </c>
      <c r="H386" s="14" t="s">
        <v>39</v>
      </c>
      <c r="I386" s="39">
        <v>26.0</v>
      </c>
      <c r="J386" s="16" t="s">
        <v>3436</v>
      </c>
      <c r="K386" s="80"/>
      <c r="L386" s="80"/>
      <c r="M386" s="80"/>
      <c r="N386" s="80"/>
      <c r="O386" s="80"/>
      <c r="P386" s="80"/>
      <c r="Q386" s="20" t="s">
        <v>3754</v>
      </c>
    </row>
    <row r="387">
      <c r="A387" s="7">
        <v>263.0</v>
      </c>
      <c r="B387" s="11" t="s">
        <v>787</v>
      </c>
      <c r="C387" s="11" t="s">
        <v>788</v>
      </c>
      <c r="D387" s="7">
        <v>2015.0</v>
      </c>
      <c r="E387" s="11" t="s">
        <v>790</v>
      </c>
      <c r="F387" s="12" t="s">
        <v>40</v>
      </c>
      <c r="G387" s="39">
        <v>0.0</v>
      </c>
      <c r="H387" s="14" t="s">
        <v>39</v>
      </c>
      <c r="I387" s="72"/>
      <c r="J387" s="16" t="s">
        <v>3436</v>
      </c>
      <c r="K387" s="25"/>
      <c r="L387" s="25"/>
      <c r="M387" s="25"/>
      <c r="N387" s="25"/>
      <c r="O387" s="25"/>
      <c r="P387" s="25"/>
      <c r="AE387" s="20"/>
    </row>
    <row r="388">
      <c r="A388" s="7">
        <v>264.0</v>
      </c>
      <c r="B388" s="11" t="s">
        <v>791</v>
      </c>
      <c r="C388" s="11" t="s">
        <v>792</v>
      </c>
      <c r="D388" s="7">
        <v>2015.0</v>
      </c>
      <c r="E388" s="11" t="s">
        <v>794</v>
      </c>
      <c r="F388" s="12" t="s">
        <v>74</v>
      </c>
      <c r="G388" s="72"/>
      <c r="H388" s="12" t="s">
        <v>74</v>
      </c>
      <c r="I388" s="72"/>
      <c r="J388" s="12" t="s">
        <v>74</v>
      </c>
      <c r="K388" s="25"/>
      <c r="L388" s="25"/>
      <c r="M388" s="25"/>
      <c r="N388" s="25"/>
      <c r="O388" s="25"/>
      <c r="P388" s="11" t="s">
        <v>795</v>
      </c>
    </row>
    <row r="389">
      <c r="A389" s="7">
        <v>265.0</v>
      </c>
      <c r="B389" s="11" t="s">
        <v>796</v>
      </c>
      <c r="C389" s="11" t="s">
        <v>797</v>
      </c>
      <c r="D389" s="7">
        <v>2015.0</v>
      </c>
      <c r="E389" s="11" t="s">
        <v>799</v>
      </c>
      <c r="F389" s="12" t="s">
        <v>39</v>
      </c>
      <c r="G389" s="72"/>
      <c r="H389" s="14" t="s">
        <v>40</v>
      </c>
      <c r="I389" s="39">
        <v>0.0</v>
      </c>
      <c r="J389" s="16" t="s">
        <v>3436</v>
      </c>
      <c r="K389" s="25"/>
      <c r="L389" s="25"/>
      <c r="M389" s="25"/>
      <c r="N389" s="25"/>
      <c r="O389" s="25"/>
      <c r="P389" s="11" t="s">
        <v>800</v>
      </c>
      <c r="AF389" s="20"/>
      <c r="AG389" s="20"/>
      <c r="AH389" s="20"/>
      <c r="AI389" s="20"/>
      <c r="AJ389" s="20"/>
      <c r="AK389" s="20"/>
      <c r="AL389" s="20"/>
      <c r="AM389" s="20"/>
    </row>
    <row r="390">
      <c r="A390" s="7">
        <v>266.0</v>
      </c>
      <c r="B390" s="11" t="s">
        <v>801</v>
      </c>
      <c r="C390" s="11" t="s">
        <v>802</v>
      </c>
      <c r="D390" s="7">
        <v>2015.0</v>
      </c>
      <c r="E390" s="11" t="s">
        <v>335</v>
      </c>
      <c r="F390" s="12" t="s">
        <v>39</v>
      </c>
      <c r="G390" s="39">
        <v>90.0</v>
      </c>
      <c r="H390" s="14" t="s">
        <v>40</v>
      </c>
      <c r="I390" s="39">
        <v>0.0</v>
      </c>
      <c r="J390" s="16" t="s">
        <v>3436</v>
      </c>
      <c r="K390" s="25"/>
      <c r="L390" s="25"/>
      <c r="M390" s="25"/>
      <c r="N390" s="25"/>
      <c r="O390" s="25"/>
      <c r="P390" s="25"/>
      <c r="S390" s="39"/>
      <c r="T390" s="39"/>
      <c r="U390" s="39"/>
      <c r="V390" s="39"/>
      <c r="W390" s="39"/>
      <c r="X390" s="39"/>
      <c r="Y390" s="39"/>
      <c r="Z390" s="39"/>
      <c r="AA390" s="39"/>
      <c r="AB390" s="39"/>
      <c r="AC390" s="39"/>
      <c r="AD390" s="39"/>
    </row>
    <row r="391">
      <c r="A391" s="7">
        <v>267.0</v>
      </c>
      <c r="B391" s="11" t="s">
        <v>804</v>
      </c>
      <c r="C391" s="11" t="s">
        <v>805</v>
      </c>
      <c r="D391" s="7">
        <v>2015.0</v>
      </c>
      <c r="E391" s="11" t="s">
        <v>201</v>
      </c>
      <c r="F391" s="12" t="s">
        <v>39</v>
      </c>
      <c r="G391" s="72"/>
      <c r="H391" s="14" t="s">
        <v>40</v>
      </c>
      <c r="I391" s="39">
        <v>0.0</v>
      </c>
      <c r="J391" s="16" t="s">
        <v>3436</v>
      </c>
      <c r="K391" s="25"/>
      <c r="L391" s="25"/>
      <c r="M391" s="25"/>
      <c r="N391" s="25"/>
      <c r="O391" s="25"/>
      <c r="P391" s="25"/>
    </row>
    <row r="392">
      <c r="A392" s="7">
        <v>268.0</v>
      </c>
      <c r="B392" s="11" t="s">
        <v>807</v>
      </c>
      <c r="C392" s="11" t="s">
        <v>808</v>
      </c>
      <c r="D392" s="7">
        <v>2015.0</v>
      </c>
      <c r="E392" s="11" t="s">
        <v>47</v>
      </c>
      <c r="F392" s="12" t="s">
        <v>40</v>
      </c>
      <c r="G392" s="39">
        <v>0.0</v>
      </c>
      <c r="H392" s="14" t="s">
        <v>39</v>
      </c>
      <c r="I392" s="72"/>
      <c r="J392" s="16" t="s">
        <v>3436</v>
      </c>
      <c r="K392" s="25"/>
      <c r="L392" s="25"/>
      <c r="M392" s="25"/>
      <c r="N392" s="25"/>
      <c r="O392" s="25"/>
      <c r="P392" s="11" t="s">
        <v>810</v>
      </c>
    </row>
    <row r="393">
      <c r="A393" s="7">
        <v>269.0</v>
      </c>
      <c r="B393" s="11" t="s">
        <v>811</v>
      </c>
      <c r="C393" s="11" t="s">
        <v>812</v>
      </c>
      <c r="D393" s="7">
        <v>2015.0</v>
      </c>
      <c r="E393" s="11" t="s">
        <v>47</v>
      </c>
      <c r="F393" s="12" t="s">
        <v>39</v>
      </c>
      <c r="G393" s="39">
        <v>20.0</v>
      </c>
      <c r="H393" s="14" t="s">
        <v>40</v>
      </c>
      <c r="I393" s="39">
        <v>0.0</v>
      </c>
      <c r="J393" s="16" t="s">
        <v>3436</v>
      </c>
      <c r="K393" s="25"/>
      <c r="L393" s="25"/>
      <c r="M393" s="25"/>
      <c r="N393" s="25"/>
      <c r="O393" s="25"/>
      <c r="P393" s="25"/>
      <c r="AE393" s="39"/>
    </row>
    <row r="394">
      <c r="A394" s="7">
        <v>270.0</v>
      </c>
      <c r="B394" s="11" t="s">
        <v>814</v>
      </c>
      <c r="C394" s="11" t="s">
        <v>815</v>
      </c>
      <c r="D394" s="7">
        <v>2015.0</v>
      </c>
      <c r="E394" s="11" t="s">
        <v>47</v>
      </c>
      <c r="F394" s="12" t="s">
        <v>39</v>
      </c>
      <c r="G394" s="72"/>
      <c r="H394" s="14" t="s">
        <v>40</v>
      </c>
      <c r="I394" s="39">
        <v>0.0</v>
      </c>
      <c r="J394" s="16" t="s">
        <v>3436</v>
      </c>
      <c r="K394" s="25"/>
      <c r="L394" s="25"/>
      <c r="M394" s="25"/>
      <c r="N394" s="25"/>
      <c r="O394" s="25"/>
      <c r="P394" s="11" t="s">
        <v>817</v>
      </c>
    </row>
    <row r="395">
      <c r="A395" s="7">
        <v>271.0</v>
      </c>
      <c r="B395" s="11" t="s">
        <v>818</v>
      </c>
      <c r="C395" s="11" t="s">
        <v>819</v>
      </c>
      <c r="D395" s="7">
        <v>2015.0</v>
      </c>
      <c r="E395" s="11" t="s">
        <v>821</v>
      </c>
      <c r="F395" s="12" t="s">
        <v>39</v>
      </c>
      <c r="G395" s="39">
        <v>12.0</v>
      </c>
      <c r="H395" s="14" t="s">
        <v>40</v>
      </c>
      <c r="I395" s="39">
        <v>0.0</v>
      </c>
      <c r="J395" s="16" t="s">
        <v>3436</v>
      </c>
      <c r="K395" s="25"/>
      <c r="L395" s="25"/>
      <c r="M395" s="25"/>
      <c r="N395" s="25"/>
      <c r="O395" s="25"/>
      <c r="P395" s="25"/>
      <c r="X395" s="39"/>
      <c r="Y395" s="39"/>
      <c r="Z395" s="39"/>
      <c r="AA395" s="39"/>
      <c r="AB395" s="39"/>
      <c r="AC395" s="39"/>
      <c r="AD395" s="39"/>
      <c r="AF395" s="39"/>
      <c r="AG395" s="39"/>
      <c r="AH395" s="39"/>
      <c r="AI395" s="39"/>
      <c r="AJ395" s="39"/>
      <c r="AK395" s="39"/>
      <c r="AL395" s="39"/>
      <c r="AM395" s="39"/>
    </row>
    <row r="396">
      <c r="A396" s="7">
        <v>272.0</v>
      </c>
      <c r="B396" s="11" t="s">
        <v>822</v>
      </c>
      <c r="C396" s="11" t="s">
        <v>823</v>
      </c>
      <c r="D396" s="7">
        <v>2015.0</v>
      </c>
      <c r="E396" s="11" t="s">
        <v>825</v>
      </c>
      <c r="F396" s="12" t="s">
        <v>39</v>
      </c>
      <c r="G396" s="39">
        <v>54.0</v>
      </c>
      <c r="H396" s="14" t="s">
        <v>40</v>
      </c>
      <c r="I396" s="39">
        <v>0.0</v>
      </c>
      <c r="J396" s="16" t="s">
        <v>3436</v>
      </c>
      <c r="K396" s="25"/>
      <c r="L396" s="25"/>
      <c r="M396" s="25"/>
      <c r="N396" s="25"/>
      <c r="O396" s="25"/>
      <c r="P396" s="25"/>
    </row>
    <row r="397">
      <c r="A397" s="7">
        <v>273.0</v>
      </c>
      <c r="B397" s="11" t="s">
        <v>826</v>
      </c>
      <c r="C397" s="11" t="s">
        <v>827</v>
      </c>
      <c r="D397" s="7">
        <v>2015.0</v>
      </c>
      <c r="E397" s="11" t="s">
        <v>829</v>
      </c>
      <c r="F397" s="12" t="s">
        <v>40</v>
      </c>
      <c r="G397" s="39">
        <v>0.0</v>
      </c>
      <c r="H397" s="14" t="s">
        <v>39</v>
      </c>
      <c r="I397" s="39">
        <v>50.0</v>
      </c>
      <c r="J397" s="16" t="s">
        <v>3436</v>
      </c>
      <c r="K397" s="25"/>
      <c r="L397" s="25"/>
      <c r="M397" s="25"/>
      <c r="N397" s="25"/>
      <c r="O397" s="25"/>
      <c r="P397" s="25"/>
      <c r="Q397" s="20" t="s">
        <v>3754</v>
      </c>
    </row>
    <row r="398">
      <c r="A398" s="7">
        <v>274.0</v>
      </c>
      <c r="B398" s="8" t="s">
        <v>3759</v>
      </c>
      <c r="C398" s="8" t="s">
        <v>3760</v>
      </c>
      <c r="D398" s="7">
        <v>2015.0</v>
      </c>
      <c r="E398" s="11" t="s">
        <v>829</v>
      </c>
      <c r="F398" s="12" t="s">
        <v>40</v>
      </c>
      <c r="G398" s="39">
        <v>0.0</v>
      </c>
      <c r="H398" s="14" t="s">
        <v>39</v>
      </c>
      <c r="I398" s="39">
        <v>21.0</v>
      </c>
      <c r="J398" s="16" t="s">
        <v>3436</v>
      </c>
      <c r="K398" s="80"/>
      <c r="L398" s="80"/>
      <c r="M398" s="80"/>
      <c r="N398" s="80"/>
      <c r="O398" s="80"/>
      <c r="P398" s="80"/>
      <c r="Q398" s="20" t="s">
        <v>3754</v>
      </c>
      <c r="S398" s="39"/>
      <c r="T398" s="39"/>
      <c r="U398" s="39"/>
      <c r="V398" s="39"/>
      <c r="W398" s="39"/>
      <c r="X398" s="39"/>
      <c r="Y398" s="39"/>
      <c r="Z398" s="39"/>
      <c r="AA398" s="39"/>
      <c r="AB398" s="39"/>
      <c r="AC398" s="39"/>
      <c r="AD398" s="39"/>
      <c r="AE398" s="39"/>
    </row>
    <row r="399">
      <c r="A399" s="7">
        <v>275.0</v>
      </c>
      <c r="B399" s="8" t="s">
        <v>3761</v>
      </c>
      <c r="C399" s="8" t="s">
        <v>3762</v>
      </c>
      <c r="D399" s="7">
        <v>2015.0</v>
      </c>
      <c r="E399" s="9" t="s">
        <v>31</v>
      </c>
      <c r="F399" s="9" t="s">
        <v>31</v>
      </c>
      <c r="G399" s="9" t="s">
        <v>31</v>
      </c>
      <c r="H399" s="9" t="s">
        <v>31</v>
      </c>
      <c r="I399" s="9" t="s">
        <v>31</v>
      </c>
      <c r="J399" s="9" t="s">
        <v>31</v>
      </c>
      <c r="K399" s="80"/>
      <c r="L399" s="80"/>
      <c r="M399" s="80"/>
      <c r="N399" s="80"/>
      <c r="O399" s="80"/>
      <c r="P399" s="80"/>
    </row>
    <row r="400">
      <c r="A400" s="7">
        <v>276.0</v>
      </c>
      <c r="B400" s="11" t="s">
        <v>830</v>
      </c>
      <c r="C400" s="11" t="s">
        <v>831</v>
      </c>
      <c r="D400" s="7">
        <v>2015.0</v>
      </c>
      <c r="E400" s="11" t="s">
        <v>833</v>
      </c>
      <c r="F400" s="12" t="s">
        <v>39</v>
      </c>
      <c r="G400" s="39">
        <v>45.0</v>
      </c>
      <c r="H400" s="14" t="s">
        <v>40</v>
      </c>
      <c r="I400" s="39">
        <v>0.0</v>
      </c>
      <c r="J400" s="16" t="s">
        <v>3436</v>
      </c>
      <c r="K400" s="25"/>
      <c r="L400" s="25"/>
      <c r="M400" s="25"/>
      <c r="N400" s="25"/>
      <c r="O400" s="25"/>
      <c r="P400" s="25"/>
      <c r="S400" s="20"/>
      <c r="T400" s="20"/>
      <c r="U400" s="20"/>
      <c r="V400" s="20"/>
      <c r="W400" s="20"/>
      <c r="X400" s="20"/>
      <c r="Y400" s="20"/>
      <c r="Z400" s="20"/>
      <c r="AA400" s="20"/>
      <c r="AB400" s="20"/>
      <c r="AC400" s="20"/>
      <c r="AD400" s="20"/>
      <c r="AF400" s="39"/>
      <c r="AG400" s="39"/>
      <c r="AH400" s="39"/>
      <c r="AI400" s="39"/>
      <c r="AJ400" s="39"/>
      <c r="AK400" s="39"/>
      <c r="AL400" s="39"/>
      <c r="AM400" s="39"/>
    </row>
    <row r="401">
      <c r="A401" s="34">
        <v>277.0</v>
      </c>
      <c r="B401" s="35" t="s">
        <v>2816</v>
      </c>
      <c r="C401" s="35" t="s">
        <v>2817</v>
      </c>
      <c r="D401" s="35">
        <v>2015.0</v>
      </c>
      <c r="E401" s="9" t="s">
        <v>31</v>
      </c>
      <c r="F401" s="9" t="s">
        <v>31</v>
      </c>
      <c r="G401" s="9" t="s">
        <v>31</v>
      </c>
      <c r="H401" s="9" t="s">
        <v>31</v>
      </c>
      <c r="I401" s="9" t="s">
        <v>31</v>
      </c>
      <c r="J401" s="9" t="s">
        <v>31</v>
      </c>
      <c r="K401" s="9" t="s">
        <v>31</v>
      </c>
      <c r="L401" s="9" t="s">
        <v>31</v>
      </c>
      <c r="M401" s="9" t="s">
        <v>31</v>
      </c>
      <c r="N401" s="9" t="s">
        <v>31</v>
      </c>
      <c r="O401" s="9" t="s">
        <v>31</v>
      </c>
      <c r="P401" s="9" t="s">
        <v>31</v>
      </c>
      <c r="Q401" s="39"/>
      <c r="R401" s="39"/>
      <c r="S401" s="39"/>
      <c r="T401" s="39"/>
      <c r="U401" s="39"/>
      <c r="V401" s="39"/>
      <c r="W401" s="39"/>
      <c r="X401" s="39"/>
      <c r="Y401" s="39"/>
      <c r="Z401" s="39"/>
      <c r="AA401" s="39"/>
      <c r="AB401" s="39"/>
      <c r="AC401" s="39"/>
      <c r="AD401" s="39"/>
      <c r="AE401" s="39"/>
    </row>
    <row r="402">
      <c r="A402" s="7">
        <v>278.0</v>
      </c>
      <c r="B402" s="11" t="s">
        <v>834</v>
      </c>
      <c r="C402" s="11" t="s">
        <v>835</v>
      </c>
      <c r="D402" s="7">
        <v>2015.0</v>
      </c>
      <c r="E402" s="11" t="s">
        <v>837</v>
      </c>
      <c r="F402" s="12" t="s">
        <v>39</v>
      </c>
      <c r="G402" s="39">
        <v>10.0</v>
      </c>
      <c r="H402" s="14" t="s">
        <v>40</v>
      </c>
      <c r="I402" s="39">
        <v>0.0</v>
      </c>
      <c r="J402" s="16" t="s">
        <v>3436</v>
      </c>
      <c r="K402" s="25"/>
      <c r="L402" s="25"/>
      <c r="M402" s="25"/>
      <c r="N402" s="25"/>
      <c r="O402" s="25"/>
      <c r="P402" s="11" t="s">
        <v>838</v>
      </c>
    </row>
    <row r="403">
      <c r="A403" s="7">
        <v>279.0</v>
      </c>
      <c r="B403" s="11" t="s">
        <v>839</v>
      </c>
      <c r="C403" s="11" t="s">
        <v>840</v>
      </c>
      <c r="D403" s="7">
        <v>2015.0</v>
      </c>
      <c r="E403" s="11" t="s">
        <v>773</v>
      </c>
      <c r="F403" s="12" t="s">
        <v>39</v>
      </c>
      <c r="G403" s="39">
        <v>59.0</v>
      </c>
      <c r="H403" s="12" t="s">
        <v>39</v>
      </c>
      <c r="I403" s="39">
        <v>65.0</v>
      </c>
      <c r="J403" s="12" t="s">
        <v>40</v>
      </c>
      <c r="K403" s="11"/>
      <c r="L403" s="25"/>
      <c r="M403" s="25"/>
      <c r="N403" s="25"/>
      <c r="O403" s="25"/>
      <c r="P403" s="25"/>
      <c r="AE403" s="20"/>
      <c r="AF403" s="39"/>
      <c r="AG403" s="39"/>
      <c r="AH403" s="39"/>
      <c r="AI403" s="39"/>
      <c r="AJ403" s="39"/>
      <c r="AK403" s="39"/>
      <c r="AL403" s="39"/>
      <c r="AM403" s="39"/>
    </row>
    <row r="404">
      <c r="A404" s="7">
        <v>280.0</v>
      </c>
      <c r="B404" s="11" t="s">
        <v>842</v>
      </c>
      <c r="C404" s="11" t="s">
        <v>843</v>
      </c>
      <c r="D404" s="7">
        <v>2015.0</v>
      </c>
      <c r="E404" s="11" t="s">
        <v>201</v>
      </c>
      <c r="F404" s="12" t="s">
        <v>39</v>
      </c>
      <c r="G404" s="72"/>
      <c r="H404" s="14" t="s">
        <v>40</v>
      </c>
      <c r="I404" s="39">
        <v>0.0</v>
      </c>
      <c r="J404" s="16" t="s">
        <v>3436</v>
      </c>
      <c r="K404" s="25"/>
      <c r="L404" s="25"/>
      <c r="M404" s="25"/>
      <c r="N404" s="25"/>
      <c r="O404" s="25"/>
      <c r="P404" s="11" t="s">
        <v>845</v>
      </c>
      <c r="S404" s="20"/>
      <c r="T404" s="20"/>
      <c r="U404" s="20"/>
      <c r="V404" s="20"/>
      <c r="W404" s="20"/>
      <c r="AE404" s="39"/>
    </row>
    <row r="405">
      <c r="A405" s="7">
        <v>281.0</v>
      </c>
      <c r="B405" s="11" t="s">
        <v>846</v>
      </c>
      <c r="C405" s="11" t="s">
        <v>847</v>
      </c>
      <c r="D405" s="7">
        <v>2015.0</v>
      </c>
      <c r="E405" s="11" t="s">
        <v>47</v>
      </c>
      <c r="F405" s="12" t="s">
        <v>40</v>
      </c>
      <c r="G405" s="39">
        <v>0.0</v>
      </c>
      <c r="H405" s="14" t="s">
        <v>39</v>
      </c>
      <c r="I405" s="72"/>
      <c r="J405" s="16" t="s">
        <v>3436</v>
      </c>
      <c r="K405" s="25"/>
      <c r="L405" s="25"/>
      <c r="M405" s="25"/>
      <c r="N405" s="25"/>
      <c r="O405" s="25"/>
      <c r="P405" s="11" t="s">
        <v>849</v>
      </c>
      <c r="AF405" s="20"/>
      <c r="AG405" s="20"/>
      <c r="AH405" s="20"/>
      <c r="AI405" s="20"/>
      <c r="AJ405" s="20"/>
      <c r="AK405" s="20"/>
      <c r="AL405" s="20"/>
      <c r="AM405" s="20"/>
    </row>
    <row r="406">
      <c r="A406" s="7">
        <v>282.0</v>
      </c>
      <c r="B406" s="11" t="s">
        <v>850</v>
      </c>
      <c r="C406" s="11" t="s">
        <v>851</v>
      </c>
      <c r="D406" s="7">
        <v>2015.0</v>
      </c>
      <c r="E406" s="11" t="s">
        <v>84</v>
      </c>
      <c r="F406" s="12" t="s">
        <v>39</v>
      </c>
      <c r="G406" s="39">
        <v>6.0</v>
      </c>
      <c r="H406" s="14" t="s">
        <v>40</v>
      </c>
      <c r="I406" s="39">
        <v>0.0</v>
      </c>
      <c r="J406" s="16" t="s">
        <v>3436</v>
      </c>
      <c r="K406" s="25"/>
      <c r="L406" s="25"/>
      <c r="M406" s="25"/>
      <c r="N406" s="25"/>
      <c r="O406" s="25"/>
      <c r="P406" s="25"/>
      <c r="S406" s="39"/>
      <c r="T406" s="39"/>
      <c r="U406" s="39"/>
      <c r="V406" s="39"/>
      <c r="W406" s="39"/>
      <c r="AF406" s="39"/>
      <c r="AG406" s="39"/>
      <c r="AH406" s="39"/>
      <c r="AI406" s="39"/>
      <c r="AJ406" s="39"/>
      <c r="AK406" s="39"/>
      <c r="AL406" s="39"/>
      <c r="AM406" s="39"/>
    </row>
    <row r="407">
      <c r="A407" s="7">
        <v>283.0</v>
      </c>
      <c r="B407" s="11" t="s">
        <v>853</v>
      </c>
      <c r="C407" s="11" t="s">
        <v>854</v>
      </c>
      <c r="D407" s="7">
        <v>2015.0</v>
      </c>
      <c r="E407" s="11" t="s">
        <v>856</v>
      </c>
      <c r="F407" s="12" t="s">
        <v>39</v>
      </c>
      <c r="G407" s="72"/>
      <c r="H407" s="14" t="s">
        <v>40</v>
      </c>
      <c r="I407" s="39">
        <v>0.0</v>
      </c>
      <c r="J407" s="16" t="s">
        <v>3436</v>
      </c>
      <c r="K407" s="25"/>
      <c r="L407" s="25"/>
      <c r="M407" s="25"/>
      <c r="N407" s="25"/>
      <c r="O407" s="25"/>
      <c r="P407" s="11" t="s">
        <v>857</v>
      </c>
    </row>
    <row r="408">
      <c r="A408" s="7">
        <v>284.0</v>
      </c>
      <c r="B408" s="11" t="s">
        <v>858</v>
      </c>
      <c r="C408" s="11" t="s">
        <v>859</v>
      </c>
      <c r="D408" s="7">
        <v>2015.0</v>
      </c>
      <c r="E408" s="11" t="s">
        <v>47</v>
      </c>
      <c r="F408" s="12" t="s">
        <v>39</v>
      </c>
      <c r="G408" s="72"/>
      <c r="H408" s="14" t="s">
        <v>40</v>
      </c>
      <c r="I408" s="72"/>
      <c r="J408" s="16" t="s">
        <v>3436</v>
      </c>
      <c r="K408" s="25"/>
      <c r="L408" s="25"/>
      <c r="M408" s="25"/>
      <c r="N408" s="25"/>
      <c r="O408" s="25"/>
      <c r="P408" s="25"/>
      <c r="X408" s="39"/>
      <c r="Y408" s="39"/>
      <c r="Z408" s="39"/>
      <c r="AA408" s="39"/>
      <c r="AB408" s="39"/>
      <c r="AC408" s="39"/>
      <c r="AD408" s="39"/>
    </row>
    <row r="409">
      <c r="A409" s="34">
        <v>285.0</v>
      </c>
      <c r="B409" s="35" t="s">
        <v>2819</v>
      </c>
      <c r="C409" s="35" t="s">
        <v>2820</v>
      </c>
      <c r="D409" s="35">
        <v>2015.0</v>
      </c>
      <c r="E409" s="9" t="s">
        <v>31</v>
      </c>
      <c r="F409" s="9" t="s">
        <v>31</v>
      </c>
      <c r="G409" s="9" t="s">
        <v>31</v>
      </c>
      <c r="H409" s="9" t="s">
        <v>31</v>
      </c>
      <c r="I409" s="9" t="s">
        <v>31</v>
      </c>
      <c r="J409" s="9" t="s">
        <v>31</v>
      </c>
      <c r="K409" s="9" t="s">
        <v>31</v>
      </c>
      <c r="L409" s="9" t="s">
        <v>31</v>
      </c>
      <c r="M409" s="9" t="s">
        <v>31</v>
      </c>
      <c r="N409" s="9" t="s">
        <v>31</v>
      </c>
      <c r="O409" s="9" t="s">
        <v>31</v>
      </c>
      <c r="P409" s="9" t="s">
        <v>31</v>
      </c>
      <c r="Q409" s="39"/>
      <c r="R409" s="39"/>
    </row>
    <row r="410">
      <c r="A410" s="7">
        <v>286.0</v>
      </c>
      <c r="B410" s="11" t="s">
        <v>861</v>
      </c>
      <c r="C410" s="11" t="s">
        <v>862</v>
      </c>
      <c r="D410" s="7">
        <v>2015.0</v>
      </c>
      <c r="E410" s="11" t="s">
        <v>84</v>
      </c>
      <c r="F410" s="12" t="s">
        <v>39</v>
      </c>
      <c r="G410" s="72"/>
      <c r="H410" s="14" t="s">
        <v>40</v>
      </c>
      <c r="I410" s="39">
        <v>0.0</v>
      </c>
      <c r="J410" s="16" t="s">
        <v>3436</v>
      </c>
      <c r="K410" s="25"/>
      <c r="L410" s="25"/>
      <c r="M410" s="25"/>
      <c r="N410" s="25"/>
      <c r="O410" s="25"/>
      <c r="P410" s="11" t="s">
        <v>864</v>
      </c>
      <c r="S410" s="39"/>
      <c r="T410" s="39"/>
      <c r="U410" s="39"/>
      <c r="V410" s="39"/>
      <c r="W410" s="39"/>
    </row>
    <row r="411">
      <c r="A411" s="7">
        <v>287.0</v>
      </c>
      <c r="B411" s="11" t="s">
        <v>865</v>
      </c>
      <c r="C411" s="11" t="s">
        <v>866</v>
      </c>
      <c r="D411" s="7">
        <v>2015.0</v>
      </c>
      <c r="E411" s="11" t="s">
        <v>868</v>
      </c>
      <c r="F411" s="12" t="s">
        <v>74</v>
      </c>
      <c r="G411" s="82" t="s">
        <v>74</v>
      </c>
      <c r="H411" s="14" t="s">
        <v>74</v>
      </c>
      <c r="I411" s="39" t="s">
        <v>74</v>
      </c>
      <c r="J411" s="12" t="s">
        <v>74</v>
      </c>
      <c r="K411" s="11"/>
      <c r="L411" s="25"/>
      <c r="M411" s="25"/>
      <c r="N411" s="25"/>
      <c r="O411" s="25"/>
      <c r="P411" s="11" t="s">
        <v>869</v>
      </c>
      <c r="R411" s="20"/>
      <c r="X411" s="20"/>
      <c r="Y411" s="20"/>
      <c r="Z411" s="20"/>
      <c r="AA411" s="20"/>
      <c r="AB411" s="20"/>
      <c r="AC411" s="20"/>
      <c r="AD411" s="20"/>
      <c r="AE411" s="39"/>
    </row>
    <row r="412">
      <c r="A412" s="34">
        <v>288.0</v>
      </c>
      <c r="B412" s="35" t="s">
        <v>2822</v>
      </c>
      <c r="C412" s="35" t="s">
        <v>2823</v>
      </c>
      <c r="D412" s="35">
        <v>2015.0</v>
      </c>
      <c r="E412" s="9" t="s">
        <v>31</v>
      </c>
      <c r="F412" s="9" t="s">
        <v>31</v>
      </c>
      <c r="G412" s="9" t="s">
        <v>31</v>
      </c>
      <c r="H412" s="9" t="s">
        <v>31</v>
      </c>
      <c r="I412" s="9" t="s">
        <v>31</v>
      </c>
      <c r="J412" s="9" t="s">
        <v>31</v>
      </c>
      <c r="K412" s="9" t="s">
        <v>31</v>
      </c>
      <c r="L412" s="9" t="s">
        <v>31</v>
      </c>
      <c r="M412" s="9" t="s">
        <v>31</v>
      </c>
      <c r="N412" s="9" t="s">
        <v>31</v>
      </c>
      <c r="O412" s="9" t="s">
        <v>31</v>
      </c>
      <c r="P412" s="9" t="s">
        <v>31</v>
      </c>
      <c r="Q412" s="39"/>
      <c r="R412" s="39"/>
      <c r="X412" s="39"/>
      <c r="Y412" s="39"/>
      <c r="Z412" s="39"/>
      <c r="AA412" s="39"/>
      <c r="AB412" s="39"/>
      <c r="AC412" s="39"/>
      <c r="AD412" s="39"/>
    </row>
    <row r="413">
      <c r="A413" s="7">
        <v>289.0</v>
      </c>
      <c r="B413" s="11" t="s">
        <v>871</v>
      </c>
      <c r="C413" s="11" t="s">
        <v>872</v>
      </c>
      <c r="D413" s="7">
        <v>2015.0</v>
      </c>
      <c r="E413" s="11" t="s">
        <v>3763</v>
      </c>
      <c r="F413" s="12" t="s">
        <v>39</v>
      </c>
      <c r="G413" s="39">
        <v>34.0</v>
      </c>
      <c r="H413" s="14" t="s">
        <v>39</v>
      </c>
      <c r="I413" s="39">
        <v>40.0</v>
      </c>
      <c r="J413" s="12" t="s">
        <v>40</v>
      </c>
      <c r="K413" s="11"/>
      <c r="L413" s="25"/>
      <c r="M413" s="25"/>
      <c r="N413" s="25"/>
      <c r="O413" s="25"/>
      <c r="P413" s="25"/>
      <c r="X413" s="20"/>
      <c r="Y413" s="20"/>
      <c r="Z413" s="20"/>
      <c r="AA413" s="20"/>
      <c r="AB413" s="20"/>
      <c r="AC413" s="20"/>
      <c r="AD413" s="20"/>
      <c r="AF413" s="39"/>
      <c r="AG413" s="39"/>
      <c r="AH413" s="39"/>
      <c r="AI413" s="39"/>
      <c r="AJ413" s="39"/>
      <c r="AK413" s="39"/>
      <c r="AL413" s="39"/>
      <c r="AM413" s="39"/>
    </row>
    <row r="414">
      <c r="A414" s="7">
        <v>290.0</v>
      </c>
      <c r="B414" s="11" t="s">
        <v>875</v>
      </c>
      <c r="C414" s="11" t="s">
        <v>876</v>
      </c>
      <c r="D414" s="7">
        <v>2015.0</v>
      </c>
      <c r="E414" s="11" t="s">
        <v>790</v>
      </c>
      <c r="F414" s="12" t="s">
        <v>40</v>
      </c>
      <c r="G414" s="39">
        <v>0.0</v>
      </c>
      <c r="H414" s="14" t="s">
        <v>39</v>
      </c>
      <c r="I414" s="39">
        <v>45.0</v>
      </c>
      <c r="J414" s="16" t="s">
        <v>3436</v>
      </c>
      <c r="K414" s="25"/>
      <c r="L414" s="25"/>
      <c r="M414" s="25"/>
      <c r="N414" s="25"/>
      <c r="O414" s="25"/>
      <c r="P414" s="25"/>
      <c r="AE414" s="20"/>
    </row>
    <row r="415">
      <c r="A415" s="7">
        <v>291.0</v>
      </c>
      <c r="B415" s="11" t="s">
        <v>878</v>
      </c>
      <c r="C415" s="11" t="s">
        <v>879</v>
      </c>
      <c r="D415" s="7">
        <v>2015.0</v>
      </c>
      <c r="E415" s="11" t="s">
        <v>881</v>
      </c>
      <c r="F415" s="12" t="s">
        <v>39</v>
      </c>
      <c r="G415" s="72"/>
      <c r="H415" s="14" t="s">
        <v>40</v>
      </c>
      <c r="I415" s="72"/>
      <c r="J415" s="16" t="s">
        <v>3436</v>
      </c>
      <c r="K415" s="25"/>
      <c r="L415" s="25"/>
      <c r="M415" s="25"/>
      <c r="N415" s="25"/>
      <c r="O415" s="25"/>
      <c r="P415" s="11" t="s">
        <v>882</v>
      </c>
      <c r="R415" s="20"/>
      <c r="AE415" s="39"/>
    </row>
    <row r="416">
      <c r="A416" s="7">
        <v>292.0</v>
      </c>
      <c r="B416" s="11" t="s">
        <v>883</v>
      </c>
      <c r="C416" s="11" t="s">
        <v>884</v>
      </c>
      <c r="D416" s="7">
        <v>2015.0</v>
      </c>
      <c r="E416" s="11" t="s">
        <v>84</v>
      </c>
      <c r="F416" s="12" t="s">
        <v>39</v>
      </c>
      <c r="G416" s="72"/>
      <c r="H416" s="14" t="s">
        <v>40</v>
      </c>
      <c r="I416" s="72"/>
      <c r="J416" s="16" t="s">
        <v>3436</v>
      </c>
      <c r="K416" s="25"/>
      <c r="L416" s="25"/>
      <c r="M416" s="25"/>
      <c r="N416" s="25"/>
      <c r="O416" s="25"/>
      <c r="P416" s="11" t="s">
        <v>886</v>
      </c>
      <c r="X416" s="39"/>
      <c r="Y416" s="39"/>
      <c r="Z416" s="39"/>
      <c r="AA416" s="39"/>
      <c r="AB416" s="39"/>
      <c r="AC416" s="39"/>
      <c r="AD416" s="39"/>
      <c r="AE416" s="20"/>
      <c r="AF416" s="20"/>
      <c r="AG416" s="20"/>
      <c r="AH416" s="20"/>
      <c r="AI416" s="20"/>
      <c r="AJ416" s="20"/>
      <c r="AK416" s="20"/>
      <c r="AL416" s="20"/>
      <c r="AM416" s="20"/>
    </row>
    <row r="417">
      <c r="A417" s="34">
        <v>293.0</v>
      </c>
      <c r="B417" s="35" t="s">
        <v>2825</v>
      </c>
      <c r="C417" s="35" t="s">
        <v>2826</v>
      </c>
      <c r="D417" s="35">
        <v>2015.0</v>
      </c>
      <c r="E417" s="9" t="s">
        <v>31</v>
      </c>
      <c r="F417" s="9" t="s">
        <v>31</v>
      </c>
      <c r="G417" s="9" t="s">
        <v>31</v>
      </c>
      <c r="H417" s="9" t="s">
        <v>31</v>
      </c>
      <c r="I417" s="9" t="s">
        <v>31</v>
      </c>
      <c r="J417" s="9" t="s">
        <v>31</v>
      </c>
      <c r="K417" s="9" t="s">
        <v>31</v>
      </c>
      <c r="L417" s="9" t="s">
        <v>31</v>
      </c>
      <c r="M417" s="9" t="s">
        <v>31</v>
      </c>
      <c r="N417" s="9" t="s">
        <v>31</v>
      </c>
      <c r="O417" s="9" t="s">
        <v>31</v>
      </c>
      <c r="P417" s="9" t="s">
        <v>31</v>
      </c>
      <c r="Q417" s="39"/>
      <c r="R417" s="39"/>
      <c r="S417" s="39"/>
      <c r="T417" s="39"/>
      <c r="U417" s="39"/>
      <c r="V417" s="39"/>
      <c r="W417" s="39"/>
      <c r="AF417" s="39"/>
      <c r="AG417" s="39"/>
      <c r="AH417" s="39"/>
      <c r="AI417" s="39"/>
      <c r="AJ417" s="39"/>
      <c r="AK417" s="39"/>
      <c r="AL417" s="39"/>
      <c r="AM417" s="39"/>
    </row>
    <row r="418">
      <c r="A418" s="7">
        <v>294.0</v>
      </c>
      <c r="B418" s="11" t="s">
        <v>887</v>
      </c>
      <c r="C418" s="11" t="s">
        <v>888</v>
      </c>
      <c r="D418" s="7">
        <v>2015.0</v>
      </c>
      <c r="E418" s="11" t="s">
        <v>890</v>
      </c>
      <c r="F418" s="12" t="s">
        <v>39</v>
      </c>
      <c r="G418" s="39">
        <v>26.0</v>
      </c>
      <c r="H418" s="14" t="s">
        <v>39</v>
      </c>
      <c r="I418" s="39">
        <v>37.0</v>
      </c>
      <c r="J418" s="12" t="s">
        <v>40</v>
      </c>
      <c r="K418" s="11"/>
      <c r="L418" s="25"/>
      <c r="M418" s="25"/>
      <c r="N418" s="25"/>
      <c r="O418" s="25"/>
      <c r="P418" s="11" t="s">
        <v>891</v>
      </c>
      <c r="S418" s="39"/>
      <c r="T418" s="39"/>
      <c r="U418" s="39"/>
      <c r="V418" s="39"/>
      <c r="W418" s="39"/>
      <c r="AF418" s="20"/>
      <c r="AG418" s="20"/>
      <c r="AH418" s="20"/>
      <c r="AI418" s="20"/>
      <c r="AJ418" s="20"/>
      <c r="AK418" s="20"/>
      <c r="AL418" s="20"/>
      <c r="AM418" s="20"/>
    </row>
    <row r="419">
      <c r="A419" s="7">
        <v>295.0</v>
      </c>
      <c r="B419" s="11" t="s">
        <v>892</v>
      </c>
      <c r="C419" s="11" t="s">
        <v>893</v>
      </c>
      <c r="D419" s="7">
        <v>2015.0</v>
      </c>
      <c r="E419" s="11" t="s">
        <v>895</v>
      </c>
      <c r="F419" s="12" t="s">
        <v>39</v>
      </c>
      <c r="G419" s="39">
        <v>32.0</v>
      </c>
      <c r="H419" s="14" t="s">
        <v>40</v>
      </c>
      <c r="I419" s="39">
        <v>0.0</v>
      </c>
      <c r="J419" s="16" t="s">
        <v>3436</v>
      </c>
      <c r="K419" s="25"/>
      <c r="L419" s="25"/>
      <c r="M419" s="25"/>
      <c r="N419" s="25"/>
      <c r="O419" s="25"/>
      <c r="P419" s="25"/>
      <c r="S419" s="39"/>
      <c r="T419" s="39"/>
      <c r="U419" s="39"/>
      <c r="V419" s="39"/>
      <c r="W419" s="39"/>
      <c r="X419" s="39"/>
      <c r="Y419" s="39"/>
      <c r="Z419" s="39"/>
      <c r="AA419" s="39"/>
      <c r="AB419" s="39"/>
      <c r="AC419" s="39"/>
      <c r="AD419" s="39"/>
      <c r="AE419" s="39"/>
    </row>
    <row r="420">
      <c r="A420" s="7">
        <v>296.0</v>
      </c>
      <c r="B420" s="11" t="s">
        <v>896</v>
      </c>
      <c r="C420" s="11" t="s">
        <v>897</v>
      </c>
      <c r="D420" s="7">
        <v>2015.0</v>
      </c>
      <c r="E420" s="11" t="s">
        <v>84</v>
      </c>
      <c r="F420" s="12" t="s">
        <v>40</v>
      </c>
      <c r="G420" s="39">
        <v>0.0</v>
      </c>
      <c r="H420" s="14" t="s">
        <v>39</v>
      </c>
      <c r="I420" s="40">
        <v>8.0</v>
      </c>
      <c r="J420" s="16" t="s">
        <v>3436</v>
      </c>
      <c r="K420" s="25"/>
      <c r="L420" s="25"/>
      <c r="M420" s="25"/>
      <c r="N420" s="25"/>
      <c r="O420" s="25"/>
      <c r="P420" s="11" t="s">
        <v>899</v>
      </c>
      <c r="S420" s="39"/>
      <c r="T420" s="39"/>
      <c r="U420" s="39"/>
      <c r="V420" s="39"/>
      <c r="W420" s="39"/>
    </row>
    <row r="421">
      <c r="A421" s="34">
        <v>297.0</v>
      </c>
      <c r="B421" s="35" t="s">
        <v>2828</v>
      </c>
      <c r="C421" s="35" t="s">
        <v>2829</v>
      </c>
      <c r="D421" s="35">
        <v>2015.0</v>
      </c>
      <c r="E421" s="9" t="s">
        <v>31</v>
      </c>
      <c r="F421" s="9" t="s">
        <v>31</v>
      </c>
      <c r="G421" s="9" t="s">
        <v>31</v>
      </c>
      <c r="H421" s="9" t="s">
        <v>31</v>
      </c>
      <c r="I421" s="9" t="s">
        <v>31</v>
      </c>
      <c r="J421" s="9" t="s">
        <v>31</v>
      </c>
      <c r="K421" s="9" t="s">
        <v>31</v>
      </c>
      <c r="L421" s="9" t="s">
        <v>31</v>
      </c>
      <c r="M421" s="9" t="s">
        <v>31</v>
      </c>
      <c r="N421" s="9" t="s">
        <v>31</v>
      </c>
      <c r="O421" s="9" t="s">
        <v>31</v>
      </c>
      <c r="P421" s="9" t="s">
        <v>31</v>
      </c>
      <c r="Q421" s="39"/>
      <c r="R421" s="39"/>
      <c r="AF421" s="39"/>
      <c r="AG421" s="39"/>
      <c r="AH421" s="39"/>
      <c r="AI421" s="39"/>
      <c r="AJ421" s="39"/>
      <c r="AK421" s="39"/>
      <c r="AL421" s="39"/>
      <c r="AM421" s="39"/>
    </row>
    <row r="422">
      <c r="A422" s="7">
        <v>298.0</v>
      </c>
      <c r="B422" s="11" t="s">
        <v>900</v>
      </c>
      <c r="C422" s="11" t="s">
        <v>901</v>
      </c>
      <c r="D422" s="7">
        <v>2015.0</v>
      </c>
      <c r="E422" s="11" t="s">
        <v>84</v>
      </c>
      <c r="F422" s="12" t="s">
        <v>39</v>
      </c>
      <c r="G422" s="39">
        <v>16.0</v>
      </c>
      <c r="H422" s="14" t="s">
        <v>40</v>
      </c>
      <c r="I422" s="39">
        <v>0.0</v>
      </c>
      <c r="J422" s="16" t="s">
        <v>3436</v>
      </c>
      <c r="K422" s="25"/>
      <c r="L422" s="25"/>
      <c r="M422" s="25"/>
      <c r="N422" s="25"/>
      <c r="O422" s="25"/>
      <c r="P422" s="11" t="s">
        <v>903</v>
      </c>
      <c r="S422" s="39"/>
      <c r="T422" s="39"/>
      <c r="U422" s="39"/>
      <c r="V422" s="39"/>
      <c r="W422" s="39"/>
      <c r="AE422" s="39"/>
    </row>
    <row r="423">
      <c r="A423" s="7">
        <v>299.0</v>
      </c>
      <c r="B423" s="11" t="s">
        <v>904</v>
      </c>
      <c r="C423" s="11" t="s">
        <v>905</v>
      </c>
      <c r="D423" s="7">
        <v>2015.0</v>
      </c>
      <c r="E423" s="11" t="s">
        <v>907</v>
      </c>
      <c r="F423" s="12" t="s">
        <v>40</v>
      </c>
      <c r="G423" s="72"/>
      <c r="H423" s="14" t="s">
        <v>39</v>
      </c>
      <c r="I423" s="72"/>
      <c r="J423" s="16" t="s">
        <v>3436</v>
      </c>
      <c r="K423" s="25"/>
      <c r="L423" s="25"/>
      <c r="M423" s="25"/>
      <c r="N423" s="25"/>
      <c r="O423" s="25"/>
      <c r="P423" s="11" t="s">
        <v>908</v>
      </c>
    </row>
    <row r="424">
      <c r="A424" s="7">
        <v>300.0</v>
      </c>
      <c r="B424" s="11" t="s">
        <v>909</v>
      </c>
      <c r="C424" s="11" t="s">
        <v>910</v>
      </c>
      <c r="D424" s="7">
        <v>2014.0</v>
      </c>
      <c r="E424" s="11" t="s">
        <v>912</v>
      </c>
      <c r="F424" s="12" t="s">
        <v>39</v>
      </c>
      <c r="G424" s="72"/>
      <c r="H424" s="14" t="s">
        <v>40</v>
      </c>
      <c r="I424" s="72"/>
      <c r="J424" s="16" t="s">
        <v>3436</v>
      </c>
      <c r="K424" s="25"/>
      <c r="L424" s="25"/>
      <c r="M424" s="25"/>
      <c r="N424" s="25"/>
      <c r="O424" s="25"/>
      <c r="P424" s="11" t="s">
        <v>913</v>
      </c>
      <c r="S424" s="39"/>
      <c r="T424" s="39"/>
      <c r="U424" s="39"/>
      <c r="V424" s="39"/>
      <c r="W424" s="39"/>
      <c r="AF424" s="39"/>
      <c r="AG424" s="39"/>
      <c r="AH424" s="39"/>
      <c r="AI424" s="39"/>
      <c r="AJ424" s="39"/>
      <c r="AK424" s="39"/>
      <c r="AL424" s="39"/>
      <c r="AM424" s="39"/>
    </row>
    <row r="425">
      <c r="A425" s="7">
        <v>301.0</v>
      </c>
      <c r="B425" s="11" t="s">
        <v>914</v>
      </c>
      <c r="C425" s="11" t="s">
        <v>915</v>
      </c>
      <c r="D425" s="7">
        <v>2014.0</v>
      </c>
      <c r="E425" s="11" t="s">
        <v>917</v>
      </c>
      <c r="F425" s="12" t="s">
        <v>39</v>
      </c>
      <c r="G425" s="39">
        <v>84.0</v>
      </c>
      <c r="H425" s="14" t="s">
        <v>40</v>
      </c>
      <c r="I425" s="39">
        <v>0.0</v>
      </c>
      <c r="J425" s="16" t="s">
        <v>3436</v>
      </c>
      <c r="K425" s="25"/>
      <c r="L425" s="25"/>
      <c r="M425" s="25"/>
      <c r="N425" s="25"/>
      <c r="O425" s="25"/>
      <c r="P425" s="11" t="s">
        <v>918</v>
      </c>
    </row>
    <row r="426">
      <c r="A426" s="7">
        <v>302.0</v>
      </c>
      <c r="B426" s="11" t="s">
        <v>919</v>
      </c>
      <c r="C426" s="11" t="s">
        <v>920</v>
      </c>
      <c r="D426" s="7">
        <v>2014.0</v>
      </c>
      <c r="E426" s="11" t="s">
        <v>84</v>
      </c>
      <c r="F426" s="12" t="s">
        <v>39</v>
      </c>
      <c r="G426" s="39">
        <v>448.0</v>
      </c>
      <c r="H426" s="14" t="s">
        <v>40</v>
      </c>
      <c r="I426" s="39">
        <v>0.0</v>
      </c>
      <c r="J426" s="16" t="s">
        <v>3436</v>
      </c>
      <c r="K426" s="25"/>
      <c r="L426" s="25"/>
      <c r="M426" s="25"/>
      <c r="N426" s="25"/>
      <c r="O426" s="25"/>
      <c r="P426" s="25"/>
    </row>
    <row r="427">
      <c r="A427" s="7">
        <v>303.0</v>
      </c>
      <c r="B427" s="11" t="s">
        <v>922</v>
      </c>
      <c r="C427" s="11" t="s">
        <v>923</v>
      </c>
      <c r="D427" s="7">
        <v>2014.0</v>
      </c>
      <c r="E427" s="33" t="s">
        <v>925</v>
      </c>
      <c r="F427" s="12" t="s">
        <v>39</v>
      </c>
      <c r="G427" s="39">
        <v>15.0</v>
      </c>
      <c r="H427" s="14" t="s">
        <v>40</v>
      </c>
      <c r="I427" s="39">
        <v>0.0</v>
      </c>
      <c r="J427" s="16" t="s">
        <v>3436</v>
      </c>
      <c r="K427" s="25"/>
      <c r="L427" s="25"/>
      <c r="M427" s="25"/>
      <c r="N427" s="25"/>
      <c r="O427" s="25"/>
      <c r="P427" s="11" t="s">
        <v>926</v>
      </c>
      <c r="X427" s="39"/>
      <c r="Y427" s="39"/>
      <c r="Z427" s="39"/>
      <c r="AA427" s="39"/>
      <c r="AB427" s="39"/>
      <c r="AC427" s="39"/>
      <c r="AD427" s="39"/>
    </row>
    <row r="428">
      <c r="A428" s="34">
        <v>304.0</v>
      </c>
      <c r="B428" s="35" t="s">
        <v>2831</v>
      </c>
      <c r="C428" s="35" t="s">
        <v>2832</v>
      </c>
      <c r="D428" s="35">
        <v>2014.0</v>
      </c>
      <c r="E428" s="9" t="s">
        <v>31</v>
      </c>
      <c r="F428" s="9" t="s">
        <v>31</v>
      </c>
      <c r="G428" s="9" t="s">
        <v>31</v>
      </c>
      <c r="H428" s="9" t="s">
        <v>31</v>
      </c>
      <c r="I428" s="9" t="s">
        <v>31</v>
      </c>
      <c r="J428" s="9" t="s">
        <v>31</v>
      </c>
      <c r="K428" s="9" t="s">
        <v>31</v>
      </c>
      <c r="L428" s="9" t="s">
        <v>31</v>
      </c>
      <c r="M428" s="9" t="s">
        <v>31</v>
      </c>
      <c r="N428" s="9" t="s">
        <v>31</v>
      </c>
      <c r="O428" s="9" t="s">
        <v>31</v>
      </c>
      <c r="P428" s="9" t="s">
        <v>31</v>
      </c>
      <c r="Q428" s="39"/>
      <c r="R428" s="39"/>
      <c r="X428" s="39"/>
      <c r="Y428" s="39"/>
      <c r="Z428" s="39"/>
      <c r="AA428" s="39"/>
      <c r="AB428" s="39"/>
      <c r="AC428" s="39"/>
      <c r="AD428" s="39"/>
    </row>
    <row r="429">
      <c r="A429" s="34">
        <v>305.0</v>
      </c>
      <c r="B429" s="35" t="s">
        <v>2834</v>
      </c>
      <c r="C429" s="35" t="s">
        <v>2835</v>
      </c>
      <c r="D429" s="35">
        <v>2014.0</v>
      </c>
      <c r="E429" s="9" t="s">
        <v>31</v>
      </c>
      <c r="F429" s="9" t="s">
        <v>31</v>
      </c>
      <c r="G429" s="9" t="s">
        <v>31</v>
      </c>
      <c r="H429" s="9" t="s">
        <v>31</v>
      </c>
      <c r="I429" s="9" t="s">
        <v>31</v>
      </c>
      <c r="J429" s="9" t="s">
        <v>31</v>
      </c>
      <c r="K429" s="9" t="s">
        <v>31</v>
      </c>
      <c r="L429" s="9" t="s">
        <v>31</v>
      </c>
      <c r="M429" s="9" t="s">
        <v>31</v>
      </c>
      <c r="N429" s="9" t="s">
        <v>31</v>
      </c>
      <c r="O429" s="9" t="s">
        <v>31</v>
      </c>
      <c r="P429" s="9" t="s">
        <v>31</v>
      </c>
      <c r="Q429" s="39"/>
      <c r="R429" s="39"/>
    </row>
    <row r="430">
      <c r="A430" s="34">
        <v>306.0</v>
      </c>
      <c r="B430" s="35" t="s">
        <v>2837</v>
      </c>
      <c r="C430" s="35" t="s">
        <v>2838</v>
      </c>
      <c r="D430" s="35">
        <v>2014.0</v>
      </c>
      <c r="E430" s="9" t="s">
        <v>31</v>
      </c>
      <c r="F430" s="9" t="s">
        <v>31</v>
      </c>
      <c r="G430" s="9" t="s">
        <v>31</v>
      </c>
      <c r="H430" s="9" t="s">
        <v>31</v>
      </c>
      <c r="I430" s="9" t="s">
        <v>31</v>
      </c>
      <c r="J430" s="9" t="s">
        <v>31</v>
      </c>
      <c r="K430" s="9" t="s">
        <v>31</v>
      </c>
      <c r="L430" s="9" t="s">
        <v>31</v>
      </c>
      <c r="M430" s="9" t="s">
        <v>31</v>
      </c>
      <c r="N430" s="9" t="s">
        <v>31</v>
      </c>
      <c r="O430" s="9" t="s">
        <v>31</v>
      </c>
      <c r="P430" s="9" t="s">
        <v>31</v>
      </c>
      <c r="Q430" s="39"/>
      <c r="R430" s="39"/>
      <c r="S430" s="39"/>
      <c r="T430" s="39"/>
      <c r="U430" s="39"/>
      <c r="V430" s="39"/>
      <c r="W430" s="39"/>
      <c r="X430" s="39"/>
      <c r="Y430" s="39"/>
      <c r="Z430" s="39"/>
      <c r="AA430" s="39"/>
      <c r="AB430" s="39"/>
      <c r="AC430" s="39"/>
      <c r="AD430" s="39"/>
      <c r="AE430" s="39"/>
    </row>
    <row r="431">
      <c r="A431" s="34">
        <v>307.0</v>
      </c>
      <c r="B431" s="35" t="s">
        <v>2840</v>
      </c>
      <c r="C431" s="35" t="s">
        <v>2841</v>
      </c>
      <c r="D431" s="35">
        <v>2014.0</v>
      </c>
      <c r="E431" s="9" t="s">
        <v>31</v>
      </c>
      <c r="F431" s="9" t="s">
        <v>31</v>
      </c>
      <c r="G431" s="9" t="s">
        <v>31</v>
      </c>
      <c r="H431" s="9" t="s">
        <v>31</v>
      </c>
      <c r="I431" s="9" t="s">
        <v>31</v>
      </c>
      <c r="J431" s="9" t="s">
        <v>31</v>
      </c>
      <c r="K431" s="9" t="s">
        <v>31</v>
      </c>
      <c r="L431" s="9" t="s">
        <v>31</v>
      </c>
      <c r="M431" s="9" t="s">
        <v>31</v>
      </c>
      <c r="N431" s="9" t="s">
        <v>31</v>
      </c>
      <c r="O431" s="9" t="s">
        <v>31</v>
      </c>
      <c r="P431" s="9" t="s">
        <v>31</v>
      </c>
      <c r="Q431" s="39"/>
      <c r="R431" s="39"/>
      <c r="X431" s="39"/>
      <c r="Y431" s="39"/>
      <c r="Z431" s="39"/>
      <c r="AA431" s="39"/>
      <c r="AB431" s="39"/>
      <c r="AC431" s="39"/>
      <c r="AD431" s="39"/>
      <c r="AE431" s="39"/>
    </row>
    <row r="432">
      <c r="A432" s="7">
        <v>308.0</v>
      </c>
      <c r="B432" s="11" t="s">
        <v>927</v>
      </c>
      <c r="C432" s="11" t="s">
        <v>928</v>
      </c>
      <c r="D432" s="7">
        <v>2014.0</v>
      </c>
      <c r="E432" s="11" t="s">
        <v>930</v>
      </c>
      <c r="F432" s="12" t="s">
        <v>39</v>
      </c>
      <c r="G432" s="78"/>
      <c r="H432" s="14" t="s">
        <v>40</v>
      </c>
      <c r="I432" s="39">
        <v>0.0</v>
      </c>
      <c r="J432" s="16" t="s">
        <v>3436</v>
      </c>
      <c r="K432" s="25"/>
      <c r="L432" s="25"/>
      <c r="M432" s="25"/>
      <c r="N432" s="25"/>
      <c r="O432" s="25"/>
      <c r="P432" s="11" t="s">
        <v>931</v>
      </c>
      <c r="AF432" s="39"/>
      <c r="AG432" s="39"/>
      <c r="AH432" s="39"/>
      <c r="AI432" s="39"/>
      <c r="AJ432" s="39"/>
      <c r="AK432" s="39"/>
      <c r="AL432" s="39"/>
      <c r="AM432" s="39"/>
    </row>
    <row r="433">
      <c r="A433" s="34">
        <v>309.0</v>
      </c>
      <c r="B433" s="35" t="s">
        <v>2843</v>
      </c>
      <c r="C433" s="35" t="s">
        <v>2844</v>
      </c>
      <c r="D433" s="35">
        <v>2014.0</v>
      </c>
      <c r="E433" s="9" t="s">
        <v>31</v>
      </c>
      <c r="F433" s="9" t="s">
        <v>31</v>
      </c>
      <c r="G433" s="9" t="s">
        <v>31</v>
      </c>
      <c r="H433" s="9" t="s">
        <v>31</v>
      </c>
      <c r="I433" s="9" t="s">
        <v>31</v>
      </c>
      <c r="J433" s="9" t="s">
        <v>31</v>
      </c>
      <c r="K433" s="9" t="s">
        <v>31</v>
      </c>
      <c r="L433" s="9" t="s">
        <v>31</v>
      </c>
      <c r="M433" s="9" t="s">
        <v>31</v>
      </c>
      <c r="N433" s="9" t="s">
        <v>31</v>
      </c>
      <c r="O433" s="9" t="s">
        <v>31</v>
      </c>
      <c r="P433" s="9" t="s">
        <v>31</v>
      </c>
      <c r="Q433" s="39"/>
      <c r="R433" s="39"/>
      <c r="AE433" s="39"/>
      <c r="AF433" s="39"/>
      <c r="AG433" s="39"/>
      <c r="AH433" s="39"/>
      <c r="AI433" s="39"/>
      <c r="AJ433" s="39"/>
      <c r="AK433" s="39"/>
      <c r="AL433" s="39"/>
      <c r="AM433" s="39"/>
    </row>
    <row r="434">
      <c r="A434" s="7">
        <v>310.0</v>
      </c>
      <c r="B434" s="11" t="s">
        <v>932</v>
      </c>
      <c r="C434" s="11" t="s">
        <v>933</v>
      </c>
      <c r="D434" s="7">
        <v>2014.0</v>
      </c>
      <c r="E434" s="11" t="s">
        <v>84</v>
      </c>
      <c r="F434" s="12" t="s">
        <v>39</v>
      </c>
      <c r="G434" s="39">
        <v>29.0</v>
      </c>
      <c r="H434" s="14" t="s">
        <v>40</v>
      </c>
      <c r="I434" s="39">
        <v>0.0</v>
      </c>
      <c r="J434" s="16" t="s">
        <v>3436</v>
      </c>
      <c r="K434" s="25"/>
      <c r="L434" s="25"/>
      <c r="M434" s="25"/>
      <c r="N434" s="25"/>
      <c r="O434" s="25"/>
      <c r="P434" s="25"/>
      <c r="S434" s="20"/>
      <c r="T434" s="20"/>
      <c r="U434" s="20"/>
      <c r="V434" s="20"/>
      <c r="W434" s="20"/>
      <c r="AE434" s="39"/>
    </row>
    <row r="435">
      <c r="A435" s="34">
        <v>311.0</v>
      </c>
      <c r="B435" s="35" t="s">
        <v>2846</v>
      </c>
      <c r="C435" s="35" t="s">
        <v>2847</v>
      </c>
      <c r="D435" s="35">
        <v>2014.0</v>
      </c>
      <c r="E435" s="9" t="s">
        <v>31</v>
      </c>
      <c r="F435" s="9" t="s">
        <v>31</v>
      </c>
      <c r="G435" s="9" t="s">
        <v>31</v>
      </c>
      <c r="H435" s="9" t="s">
        <v>31</v>
      </c>
      <c r="I435" s="9" t="s">
        <v>31</v>
      </c>
      <c r="J435" s="9" t="s">
        <v>31</v>
      </c>
      <c r="K435" s="9" t="s">
        <v>31</v>
      </c>
      <c r="L435" s="9" t="s">
        <v>31</v>
      </c>
      <c r="M435" s="9" t="s">
        <v>31</v>
      </c>
      <c r="N435" s="9" t="s">
        <v>31</v>
      </c>
      <c r="O435" s="9" t="s">
        <v>31</v>
      </c>
      <c r="P435" s="9" t="s">
        <v>31</v>
      </c>
      <c r="Q435" s="39"/>
      <c r="R435" s="39"/>
      <c r="AF435" s="39"/>
      <c r="AG435" s="39"/>
      <c r="AH435" s="39"/>
      <c r="AI435" s="39"/>
      <c r="AJ435" s="39"/>
      <c r="AK435" s="39"/>
      <c r="AL435" s="39"/>
      <c r="AM435" s="39"/>
    </row>
    <row r="436">
      <c r="A436" s="7">
        <v>312.0</v>
      </c>
      <c r="B436" s="11" t="s">
        <v>935</v>
      </c>
      <c r="C436" s="11" t="s">
        <v>936</v>
      </c>
      <c r="D436" s="7">
        <v>2014.0</v>
      </c>
      <c r="E436" s="11" t="s">
        <v>47</v>
      </c>
      <c r="F436" s="12" t="s">
        <v>39</v>
      </c>
      <c r="G436" s="72"/>
      <c r="H436" s="14" t="s">
        <v>40</v>
      </c>
      <c r="I436" s="39">
        <v>0.0</v>
      </c>
      <c r="J436" s="16" t="s">
        <v>3436</v>
      </c>
      <c r="K436" s="25"/>
      <c r="L436" s="25"/>
      <c r="M436" s="25"/>
      <c r="N436" s="25"/>
      <c r="O436" s="25"/>
      <c r="P436" s="25"/>
      <c r="AF436" s="39"/>
      <c r="AG436" s="39"/>
      <c r="AH436" s="39"/>
      <c r="AI436" s="39"/>
      <c r="AJ436" s="39"/>
      <c r="AK436" s="39"/>
      <c r="AL436" s="39"/>
      <c r="AM436" s="39"/>
    </row>
    <row r="437">
      <c r="A437" s="7">
        <v>313.0</v>
      </c>
      <c r="B437" s="11" t="s">
        <v>938</v>
      </c>
      <c r="C437" s="11" t="s">
        <v>939</v>
      </c>
      <c r="D437" s="7">
        <v>2014.0</v>
      </c>
      <c r="E437" s="11" t="s">
        <v>74</v>
      </c>
      <c r="F437" s="12" t="s">
        <v>39</v>
      </c>
      <c r="G437" s="72"/>
      <c r="H437" s="14" t="s">
        <v>40</v>
      </c>
      <c r="I437" s="39">
        <v>0.0</v>
      </c>
      <c r="J437" s="16" t="s">
        <v>3436</v>
      </c>
      <c r="K437" s="25"/>
      <c r="L437" s="25"/>
      <c r="M437" s="25"/>
      <c r="N437" s="25"/>
      <c r="O437" s="25"/>
      <c r="P437" s="25"/>
    </row>
    <row r="438">
      <c r="A438" s="7">
        <v>314.0</v>
      </c>
      <c r="B438" s="11" t="s">
        <v>941</v>
      </c>
      <c r="C438" s="11" t="s">
        <v>942</v>
      </c>
      <c r="D438" s="7">
        <v>2014.0</v>
      </c>
      <c r="E438" s="11" t="s">
        <v>944</v>
      </c>
      <c r="F438" s="12" t="s">
        <v>39</v>
      </c>
      <c r="G438" s="39">
        <v>40.0</v>
      </c>
      <c r="H438" s="14" t="s">
        <v>40</v>
      </c>
      <c r="I438" s="39">
        <v>0.0</v>
      </c>
      <c r="J438" s="16" t="s">
        <v>3436</v>
      </c>
      <c r="K438" s="25"/>
      <c r="L438" s="25"/>
      <c r="M438" s="25"/>
      <c r="N438" s="25"/>
      <c r="O438" s="25"/>
      <c r="P438" s="11" t="s">
        <v>869</v>
      </c>
    </row>
    <row r="439">
      <c r="A439" s="7">
        <v>315.0</v>
      </c>
      <c r="B439" s="11" t="s">
        <v>945</v>
      </c>
      <c r="C439" s="11" t="s">
        <v>946</v>
      </c>
      <c r="D439" s="7">
        <v>2014.0</v>
      </c>
      <c r="E439" s="11" t="s">
        <v>948</v>
      </c>
      <c r="F439" s="12" t="s">
        <v>39</v>
      </c>
      <c r="G439" s="84"/>
      <c r="H439" s="14" t="s">
        <v>40</v>
      </c>
      <c r="I439" s="39">
        <v>0.0</v>
      </c>
      <c r="J439" s="16" t="s">
        <v>3436</v>
      </c>
      <c r="K439" s="25"/>
      <c r="L439" s="25"/>
      <c r="M439" s="25"/>
      <c r="N439" s="25"/>
      <c r="O439" s="25"/>
      <c r="P439" s="11" t="s">
        <v>949</v>
      </c>
      <c r="S439" s="39"/>
      <c r="T439" s="39"/>
      <c r="U439" s="39"/>
      <c r="V439" s="39"/>
      <c r="W439" s="39"/>
    </row>
    <row r="440">
      <c r="A440" s="7">
        <v>316.0</v>
      </c>
      <c r="B440" s="11" t="s">
        <v>950</v>
      </c>
      <c r="C440" s="11" t="s">
        <v>951</v>
      </c>
      <c r="D440" s="7">
        <v>2014.0</v>
      </c>
      <c r="E440" s="11" t="s">
        <v>47</v>
      </c>
      <c r="F440" s="12" t="s">
        <v>40</v>
      </c>
      <c r="G440" s="39">
        <v>0.0</v>
      </c>
      <c r="H440" s="14" t="s">
        <v>39</v>
      </c>
      <c r="I440" s="72"/>
      <c r="J440" s="16" t="s">
        <v>3436</v>
      </c>
      <c r="K440" s="25"/>
      <c r="L440" s="25"/>
      <c r="M440" s="25"/>
      <c r="N440" s="25"/>
      <c r="O440" s="25"/>
      <c r="P440" s="11" t="s">
        <v>953</v>
      </c>
    </row>
    <row r="441">
      <c r="A441" s="34">
        <v>317.0</v>
      </c>
      <c r="B441" s="35" t="s">
        <v>2849</v>
      </c>
      <c r="C441" s="35" t="s">
        <v>2850</v>
      </c>
      <c r="D441" s="35">
        <v>2014.0</v>
      </c>
      <c r="E441" s="9" t="s">
        <v>31</v>
      </c>
      <c r="F441" s="9" t="s">
        <v>31</v>
      </c>
      <c r="G441" s="9" t="s">
        <v>31</v>
      </c>
      <c r="H441" s="9" t="s">
        <v>31</v>
      </c>
      <c r="I441" s="9" t="s">
        <v>31</v>
      </c>
      <c r="J441" s="9" t="s">
        <v>31</v>
      </c>
      <c r="K441" s="9" t="s">
        <v>31</v>
      </c>
      <c r="L441" s="9" t="s">
        <v>31</v>
      </c>
      <c r="M441" s="9" t="s">
        <v>31</v>
      </c>
      <c r="N441" s="9" t="s">
        <v>31</v>
      </c>
      <c r="O441" s="9" t="s">
        <v>31</v>
      </c>
      <c r="P441" s="9" t="s">
        <v>31</v>
      </c>
      <c r="Q441" s="39"/>
      <c r="R441" s="39"/>
      <c r="S441" s="39"/>
      <c r="T441" s="39"/>
      <c r="U441" s="39"/>
      <c r="V441" s="39"/>
      <c r="W441" s="39"/>
    </row>
    <row r="442">
      <c r="A442" s="7">
        <v>318.0</v>
      </c>
      <c r="B442" s="11" t="s">
        <v>954</v>
      </c>
      <c r="C442" s="11" t="s">
        <v>955</v>
      </c>
      <c r="D442" s="7">
        <v>2014.0</v>
      </c>
      <c r="E442" s="11" t="s">
        <v>957</v>
      </c>
      <c r="F442" s="12" t="s">
        <v>39</v>
      </c>
      <c r="G442" s="39">
        <v>20.0</v>
      </c>
      <c r="H442" s="14" t="s">
        <v>40</v>
      </c>
      <c r="I442" s="39">
        <v>0.0</v>
      </c>
      <c r="J442" s="16" t="s">
        <v>3436</v>
      </c>
      <c r="K442" s="25"/>
      <c r="L442" s="25"/>
      <c r="M442" s="25"/>
      <c r="N442" s="25"/>
      <c r="O442" s="25"/>
      <c r="P442" s="25"/>
      <c r="S442" s="39"/>
      <c r="T442" s="39"/>
      <c r="U442" s="39"/>
      <c r="V442" s="39"/>
      <c r="W442" s="39"/>
    </row>
    <row r="443">
      <c r="A443" s="7">
        <v>319.0</v>
      </c>
      <c r="B443" s="11" t="s">
        <v>958</v>
      </c>
      <c r="C443" s="11" t="s">
        <v>959</v>
      </c>
      <c r="D443" s="7">
        <v>2014.0</v>
      </c>
      <c r="E443" s="11" t="s">
        <v>84</v>
      </c>
      <c r="F443" s="12" t="s">
        <v>39</v>
      </c>
      <c r="G443" s="39">
        <v>147.0</v>
      </c>
      <c r="H443" s="14" t="s">
        <v>40</v>
      </c>
      <c r="I443" s="39">
        <v>0.0</v>
      </c>
      <c r="J443" s="16" t="s">
        <v>3436</v>
      </c>
      <c r="K443" s="25"/>
      <c r="L443" s="25"/>
      <c r="M443" s="25"/>
      <c r="N443" s="25"/>
      <c r="O443" s="25"/>
      <c r="P443" s="25"/>
    </row>
    <row r="444">
      <c r="A444" s="7">
        <v>320.0</v>
      </c>
      <c r="B444" s="11" t="s">
        <v>961</v>
      </c>
      <c r="C444" s="11" t="s">
        <v>962</v>
      </c>
      <c r="D444" s="7">
        <v>2014.0</v>
      </c>
      <c r="E444" s="11" t="s">
        <v>964</v>
      </c>
      <c r="F444" s="12" t="s">
        <v>40</v>
      </c>
      <c r="G444" s="39">
        <v>0.0</v>
      </c>
      <c r="H444" s="14" t="s">
        <v>39</v>
      </c>
      <c r="I444" s="72"/>
      <c r="J444" s="16" t="s">
        <v>3436</v>
      </c>
      <c r="K444" s="25"/>
      <c r="L444" s="25"/>
      <c r="M444" s="25"/>
      <c r="N444" s="25"/>
      <c r="O444" s="25"/>
      <c r="P444" s="25"/>
      <c r="X444" s="39"/>
      <c r="Y444" s="39"/>
      <c r="Z444" s="39"/>
      <c r="AA444" s="39"/>
      <c r="AB444" s="39"/>
      <c r="AC444" s="39"/>
      <c r="AD444" s="39"/>
    </row>
    <row r="445">
      <c r="A445" s="7">
        <v>321.0</v>
      </c>
      <c r="B445" s="11" t="s">
        <v>965</v>
      </c>
      <c r="C445" s="11" t="s">
        <v>966</v>
      </c>
      <c r="D445" s="7">
        <v>2014.0</v>
      </c>
      <c r="E445" s="11" t="s">
        <v>47</v>
      </c>
      <c r="F445" s="12" t="s">
        <v>74</v>
      </c>
      <c r="G445" s="39" t="s">
        <v>74</v>
      </c>
      <c r="H445" s="12" t="s">
        <v>74</v>
      </c>
      <c r="I445" s="39" t="s">
        <v>74</v>
      </c>
      <c r="J445" s="12" t="s">
        <v>74</v>
      </c>
      <c r="K445" s="25"/>
      <c r="L445" s="25"/>
      <c r="M445" s="25"/>
      <c r="N445" s="25"/>
      <c r="O445" s="25"/>
      <c r="P445" s="25"/>
      <c r="R445" s="20"/>
      <c r="S445" s="39"/>
      <c r="T445" s="39"/>
      <c r="U445" s="39"/>
      <c r="V445" s="39"/>
      <c r="W445" s="39"/>
    </row>
    <row r="446">
      <c r="A446" s="7">
        <v>322.0</v>
      </c>
      <c r="B446" s="11" t="s">
        <v>968</v>
      </c>
      <c r="C446" s="11" t="s">
        <v>969</v>
      </c>
      <c r="D446" s="7">
        <v>2014.0</v>
      </c>
      <c r="E446" s="11" t="s">
        <v>84</v>
      </c>
      <c r="F446" s="12" t="s">
        <v>39</v>
      </c>
      <c r="G446" s="39">
        <v>54.0</v>
      </c>
      <c r="H446" s="14" t="s">
        <v>40</v>
      </c>
      <c r="I446" s="39">
        <v>0.0</v>
      </c>
      <c r="J446" s="16" t="s">
        <v>3436</v>
      </c>
      <c r="K446" s="25"/>
      <c r="L446" s="25"/>
      <c r="M446" s="25"/>
      <c r="N446" s="25"/>
      <c r="O446" s="25"/>
      <c r="P446" s="11" t="s">
        <v>971</v>
      </c>
      <c r="X446" s="20"/>
      <c r="Y446" s="20"/>
      <c r="Z446" s="20"/>
      <c r="AA446" s="20"/>
      <c r="AB446" s="20"/>
      <c r="AC446" s="20"/>
      <c r="AD446" s="20"/>
    </row>
    <row r="447">
      <c r="A447" s="7">
        <v>323.0</v>
      </c>
      <c r="B447" s="11" t="s">
        <v>972</v>
      </c>
      <c r="C447" s="11" t="s">
        <v>973</v>
      </c>
      <c r="D447" s="7">
        <v>2014.0</v>
      </c>
      <c r="E447" s="11" t="s">
        <v>975</v>
      </c>
      <c r="F447" s="12" t="s">
        <v>40</v>
      </c>
      <c r="G447" s="39">
        <v>0.0</v>
      </c>
      <c r="H447" s="14" t="s">
        <v>39</v>
      </c>
      <c r="I447" s="72"/>
      <c r="J447" s="16" t="s">
        <v>3436</v>
      </c>
      <c r="K447" s="25"/>
      <c r="L447" s="25"/>
      <c r="M447" s="25"/>
      <c r="N447" s="25"/>
      <c r="O447" s="25"/>
      <c r="P447" s="11" t="s">
        <v>976</v>
      </c>
      <c r="AE447" s="39"/>
    </row>
    <row r="448">
      <c r="A448" s="7">
        <v>324.0</v>
      </c>
      <c r="B448" s="11" t="s">
        <v>977</v>
      </c>
      <c r="C448" s="11" t="s">
        <v>978</v>
      </c>
      <c r="D448" s="7">
        <v>2014.0</v>
      </c>
      <c r="E448" s="11" t="s">
        <v>980</v>
      </c>
      <c r="F448" s="12" t="s">
        <v>39</v>
      </c>
      <c r="G448" s="72"/>
      <c r="H448" s="14" t="s">
        <v>39</v>
      </c>
      <c r="I448" s="72"/>
      <c r="J448" s="12" t="s">
        <v>40</v>
      </c>
      <c r="K448" s="11"/>
      <c r="L448" s="25"/>
      <c r="M448" s="25"/>
      <c r="N448" s="25"/>
      <c r="O448" s="25"/>
      <c r="P448" s="11" t="s">
        <v>981</v>
      </c>
      <c r="S448" s="39"/>
      <c r="T448" s="39"/>
      <c r="U448" s="39"/>
      <c r="V448" s="39"/>
      <c r="W448" s="39"/>
    </row>
    <row r="449">
      <c r="A449" s="7">
        <v>325.0</v>
      </c>
      <c r="B449" s="11" t="s">
        <v>982</v>
      </c>
      <c r="C449" s="11" t="s">
        <v>983</v>
      </c>
      <c r="D449" s="7">
        <v>2014.0</v>
      </c>
      <c r="E449" s="11" t="s">
        <v>944</v>
      </c>
      <c r="F449" s="12" t="s">
        <v>39</v>
      </c>
      <c r="G449" s="39">
        <v>80.0</v>
      </c>
      <c r="H449" s="14" t="s">
        <v>40</v>
      </c>
      <c r="I449" s="39">
        <v>0.0</v>
      </c>
      <c r="J449" s="16" t="s">
        <v>3436</v>
      </c>
      <c r="K449" s="25"/>
      <c r="L449" s="25"/>
      <c r="M449" s="25"/>
      <c r="N449" s="25"/>
      <c r="O449" s="25"/>
      <c r="P449" s="11" t="s">
        <v>869</v>
      </c>
      <c r="AE449" s="20"/>
      <c r="AF449" s="39"/>
      <c r="AG449" s="39"/>
      <c r="AH449" s="39"/>
      <c r="AI449" s="39"/>
      <c r="AJ449" s="39"/>
      <c r="AK449" s="39"/>
      <c r="AL449" s="39"/>
      <c r="AM449" s="39"/>
    </row>
    <row r="450">
      <c r="A450" s="34">
        <v>326.0</v>
      </c>
      <c r="B450" s="35" t="s">
        <v>2852</v>
      </c>
      <c r="C450" s="35" t="s">
        <v>2853</v>
      </c>
      <c r="D450" s="35">
        <v>2014.0</v>
      </c>
      <c r="E450" s="9" t="s">
        <v>31</v>
      </c>
      <c r="F450" s="9" t="s">
        <v>31</v>
      </c>
      <c r="G450" s="9" t="s">
        <v>31</v>
      </c>
      <c r="H450" s="9" t="s">
        <v>31</v>
      </c>
      <c r="I450" s="9" t="s">
        <v>31</v>
      </c>
      <c r="J450" s="9" t="s">
        <v>31</v>
      </c>
      <c r="K450" s="9" t="s">
        <v>31</v>
      </c>
      <c r="L450" s="9" t="s">
        <v>31</v>
      </c>
      <c r="M450" s="9" t="s">
        <v>31</v>
      </c>
      <c r="N450" s="9" t="s">
        <v>31</v>
      </c>
      <c r="O450" s="9" t="s">
        <v>31</v>
      </c>
      <c r="P450" s="9" t="s">
        <v>31</v>
      </c>
      <c r="Q450" s="39"/>
      <c r="R450" s="39"/>
      <c r="X450" s="39"/>
      <c r="Y450" s="39"/>
      <c r="Z450" s="39"/>
      <c r="AA450" s="39"/>
      <c r="AB450" s="39"/>
      <c r="AC450" s="39"/>
      <c r="AD450" s="39"/>
    </row>
    <row r="451">
      <c r="A451" s="7">
        <v>327.0</v>
      </c>
      <c r="B451" s="11" t="s">
        <v>985</v>
      </c>
      <c r="C451" s="11" t="s">
        <v>986</v>
      </c>
      <c r="D451" s="7">
        <v>2014.0</v>
      </c>
      <c r="E451" s="11" t="s">
        <v>988</v>
      </c>
      <c r="F451" s="12" t="s">
        <v>39</v>
      </c>
      <c r="G451" s="39">
        <v>24.0</v>
      </c>
      <c r="H451" s="14" t="s">
        <v>40</v>
      </c>
      <c r="I451" s="39">
        <v>0.0</v>
      </c>
      <c r="J451" s="16" t="s">
        <v>3436</v>
      </c>
      <c r="K451" s="25"/>
      <c r="L451" s="25"/>
      <c r="M451" s="25"/>
      <c r="N451" s="25"/>
      <c r="O451" s="25"/>
      <c r="P451" s="25"/>
      <c r="AF451" s="20"/>
      <c r="AG451" s="20"/>
      <c r="AH451" s="20"/>
      <c r="AI451" s="20"/>
      <c r="AJ451" s="20"/>
      <c r="AK451" s="20"/>
      <c r="AL451" s="20"/>
      <c r="AM451" s="20"/>
    </row>
    <row r="452">
      <c r="A452" s="34">
        <v>328.0</v>
      </c>
      <c r="B452" s="35" t="s">
        <v>2855</v>
      </c>
      <c r="C452" s="35" t="s">
        <v>2856</v>
      </c>
      <c r="D452" s="35">
        <v>2014.0</v>
      </c>
      <c r="E452" s="9" t="s">
        <v>31</v>
      </c>
      <c r="F452" s="9" t="s">
        <v>31</v>
      </c>
      <c r="G452" s="9" t="s">
        <v>31</v>
      </c>
      <c r="H452" s="9" t="s">
        <v>31</v>
      </c>
      <c r="I452" s="9" t="s">
        <v>31</v>
      </c>
      <c r="J452" s="9" t="s">
        <v>31</v>
      </c>
      <c r="K452" s="9" t="s">
        <v>31</v>
      </c>
      <c r="L452" s="9" t="s">
        <v>31</v>
      </c>
      <c r="M452" s="9" t="s">
        <v>31</v>
      </c>
      <c r="N452" s="9" t="s">
        <v>31</v>
      </c>
      <c r="O452" s="9" t="s">
        <v>31</v>
      </c>
      <c r="P452" s="9" t="s">
        <v>31</v>
      </c>
      <c r="Q452" s="39"/>
      <c r="R452" s="39"/>
      <c r="X452" s="39"/>
      <c r="Y452" s="39"/>
      <c r="Z452" s="39"/>
      <c r="AA452" s="39"/>
      <c r="AB452" s="39"/>
      <c r="AC452" s="39"/>
      <c r="AD452" s="39"/>
    </row>
    <row r="453">
      <c r="A453" s="34">
        <v>329.0</v>
      </c>
      <c r="B453" s="35" t="s">
        <v>2858</v>
      </c>
      <c r="C453" s="35" t="s">
        <v>2859</v>
      </c>
      <c r="D453" s="35">
        <v>2014.0</v>
      </c>
      <c r="E453" s="9" t="s">
        <v>31</v>
      </c>
      <c r="F453" s="9" t="s">
        <v>31</v>
      </c>
      <c r="G453" s="9" t="s">
        <v>31</v>
      </c>
      <c r="H453" s="9" t="s">
        <v>31</v>
      </c>
      <c r="I453" s="9" t="s">
        <v>31</v>
      </c>
      <c r="J453" s="9" t="s">
        <v>31</v>
      </c>
      <c r="K453" s="9" t="s">
        <v>31</v>
      </c>
      <c r="L453" s="9" t="s">
        <v>31</v>
      </c>
      <c r="M453" s="9" t="s">
        <v>31</v>
      </c>
      <c r="N453" s="9" t="s">
        <v>31</v>
      </c>
      <c r="O453" s="9" t="s">
        <v>31</v>
      </c>
      <c r="P453" s="9" t="s">
        <v>31</v>
      </c>
      <c r="Q453" s="39"/>
      <c r="R453" s="39"/>
      <c r="S453" s="39"/>
      <c r="T453" s="39"/>
      <c r="U453" s="39"/>
      <c r="V453" s="39"/>
      <c r="W453" s="39"/>
      <c r="AE453" s="39"/>
    </row>
    <row r="454">
      <c r="A454" s="7">
        <v>330.0</v>
      </c>
      <c r="B454" s="11" t="s">
        <v>989</v>
      </c>
      <c r="C454" s="11" t="s">
        <v>990</v>
      </c>
      <c r="D454" s="7">
        <v>2014.0</v>
      </c>
      <c r="E454" s="11" t="s">
        <v>992</v>
      </c>
      <c r="F454" s="12" t="s">
        <v>39</v>
      </c>
      <c r="G454" s="39">
        <v>26.0</v>
      </c>
      <c r="H454" s="14" t="s">
        <v>40</v>
      </c>
      <c r="I454" s="39">
        <v>0.0</v>
      </c>
      <c r="J454" s="16" t="s">
        <v>3436</v>
      </c>
      <c r="K454" s="25"/>
      <c r="L454" s="25"/>
      <c r="M454" s="25"/>
      <c r="N454" s="25"/>
      <c r="O454" s="25"/>
      <c r="P454" s="11" t="s">
        <v>993</v>
      </c>
    </row>
    <row r="455">
      <c r="A455" s="7">
        <v>331.0</v>
      </c>
      <c r="B455" s="11" t="s">
        <v>994</v>
      </c>
      <c r="C455" s="11" t="s">
        <v>995</v>
      </c>
      <c r="D455" s="7">
        <v>2014.0</v>
      </c>
      <c r="E455" s="11" t="s">
        <v>47</v>
      </c>
      <c r="F455" s="12" t="s">
        <v>39</v>
      </c>
      <c r="G455" s="39">
        <v>24.0</v>
      </c>
      <c r="H455" s="14" t="s">
        <v>40</v>
      </c>
      <c r="I455" s="39">
        <v>0.0</v>
      </c>
      <c r="J455" s="16" t="s">
        <v>3436</v>
      </c>
      <c r="K455" s="25"/>
      <c r="L455" s="25"/>
      <c r="M455" s="25"/>
      <c r="N455" s="25"/>
      <c r="O455" s="25"/>
      <c r="P455" s="11" t="s">
        <v>303</v>
      </c>
      <c r="AE455" s="39"/>
      <c r="AF455" s="39"/>
      <c r="AG455" s="39"/>
      <c r="AH455" s="39"/>
      <c r="AI455" s="39"/>
      <c r="AJ455" s="39"/>
      <c r="AK455" s="39"/>
      <c r="AL455" s="39"/>
      <c r="AM455" s="39"/>
    </row>
    <row r="456">
      <c r="A456" s="34">
        <v>332.0</v>
      </c>
      <c r="B456" s="35" t="s">
        <v>2861</v>
      </c>
      <c r="C456" s="35" t="s">
        <v>2862</v>
      </c>
      <c r="D456" s="35">
        <v>2014.0</v>
      </c>
      <c r="E456" s="9" t="s">
        <v>31</v>
      </c>
      <c r="F456" s="9" t="s">
        <v>31</v>
      </c>
      <c r="G456" s="9" t="s">
        <v>31</v>
      </c>
      <c r="H456" s="9" t="s">
        <v>31</v>
      </c>
      <c r="I456" s="9" t="s">
        <v>31</v>
      </c>
      <c r="J456" s="9" t="s">
        <v>31</v>
      </c>
      <c r="K456" s="9" t="s">
        <v>31</v>
      </c>
      <c r="L456" s="9" t="s">
        <v>31</v>
      </c>
      <c r="M456" s="9" t="s">
        <v>31</v>
      </c>
      <c r="N456" s="9" t="s">
        <v>31</v>
      </c>
      <c r="O456" s="9" t="s">
        <v>31</v>
      </c>
      <c r="P456" s="9" t="s">
        <v>31</v>
      </c>
      <c r="Q456" s="39"/>
      <c r="R456" s="39"/>
    </row>
    <row r="457">
      <c r="A457" s="7">
        <v>333.0</v>
      </c>
      <c r="B457" s="11" t="s">
        <v>997</v>
      </c>
      <c r="C457" s="11" t="s">
        <v>998</v>
      </c>
      <c r="D457" s="7">
        <v>2014.0</v>
      </c>
      <c r="E457" s="11" t="s">
        <v>47</v>
      </c>
      <c r="F457" s="12" t="s">
        <v>39</v>
      </c>
      <c r="G457" s="72"/>
      <c r="H457" s="14" t="s">
        <v>40</v>
      </c>
      <c r="I457" s="39">
        <v>0.0</v>
      </c>
      <c r="J457" s="16" t="s">
        <v>3436</v>
      </c>
      <c r="K457" s="25"/>
      <c r="L457" s="25"/>
      <c r="M457" s="25"/>
      <c r="N457" s="25"/>
      <c r="O457" s="25"/>
      <c r="P457" s="25"/>
      <c r="X457" s="39"/>
      <c r="Y457" s="39"/>
      <c r="Z457" s="39"/>
      <c r="AA457" s="39"/>
      <c r="AB457" s="39"/>
      <c r="AC457" s="39"/>
      <c r="AD457" s="39"/>
      <c r="AF457" s="39"/>
      <c r="AG457" s="39"/>
      <c r="AH457" s="39"/>
      <c r="AI457" s="39"/>
      <c r="AJ457" s="39"/>
      <c r="AK457" s="39"/>
      <c r="AL457" s="39"/>
      <c r="AM457" s="39"/>
    </row>
    <row r="458">
      <c r="A458" s="7">
        <v>334.0</v>
      </c>
      <c r="B458" s="11" t="s">
        <v>1000</v>
      </c>
      <c r="C458" s="11" t="s">
        <v>1001</v>
      </c>
      <c r="D458" s="7">
        <v>2014.0</v>
      </c>
      <c r="E458" s="11" t="s">
        <v>1003</v>
      </c>
      <c r="F458" s="12" t="s">
        <v>39</v>
      </c>
      <c r="G458" s="39">
        <v>17.0</v>
      </c>
      <c r="H458" s="14" t="s">
        <v>40</v>
      </c>
      <c r="I458" s="39">
        <v>0.0</v>
      </c>
      <c r="J458" s="16" t="s">
        <v>3436</v>
      </c>
      <c r="K458" s="25"/>
      <c r="L458" s="25"/>
      <c r="M458" s="25"/>
      <c r="N458" s="25"/>
      <c r="O458" s="25"/>
      <c r="P458" s="25"/>
      <c r="S458" s="39"/>
      <c r="T458" s="39"/>
      <c r="U458" s="39"/>
      <c r="V458" s="39"/>
      <c r="W458" s="39"/>
    </row>
    <row r="459">
      <c r="A459" s="34">
        <v>335.0</v>
      </c>
      <c r="B459" s="35" t="s">
        <v>2864</v>
      </c>
      <c r="C459" s="35" t="s">
        <v>2865</v>
      </c>
      <c r="D459" s="35">
        <v>2014.0</v>
      </c>
      <c r="E459" s="9" t="s">
        <v>31</v>
      </c>
      <c r="F459" s="9" t="s">
        <v>31</v>
      </c>
      <c r="G459" s="9" t="s">
        <v>31</v>
      </c>
      <c r="H459" s="9" t="s">
        <v>31</v>
      </c>
      <c r="I459" s="9" t="s">
        <v>31</v>
      </c>
      <c r="J459" s="9" t="s">
        <v>31</v>
      </c>
      <c r="K459" s="9" t="s">
        <v>31</v>
      </c>
      <c r="L459" s="9" t="s">
        <v>31</v>
      </c>
      <c r="M459" s="9" t="s">
        <v>31</v>
      </c>
      <c r="N459" s="9" t="s">
        <v>31</v>
      </c>
      <c r="O459" s="9" t="s">
        <v>31</v>
      </c>
      <c r="P459" s="9" t="s">
        <v>31</v>
      </c>
      <c r="Q459" s="39"/>
      <c r="R459" s="39"/>
      <c r="X459" s="39"/>
      <c r="Y459" s="39"/>
      <c r="Z459" s="39"/>
      <c r="AA459" s="39"/>
      <c r="AB459" s="39"/>
      <c r="AC459" s="39"/>
      <c r="AD459" s="39"/>
    </row>
    <row r="460">
      <c r="A460" s="7">
        <v>336.0</v>
      </c>
      <c r="B460" s="11" t="s">
        <v>1004</v>
      </c>
      <c r="C460" s="11" t="s">
        <v>1005</v>
      </c>
      <c r="D460" s="7">
        <v>2014.0</v>
      </c>
      <c r="E460" s="11" t="s">
        <v>84</v>
      </c>
      <c r="F460" s="12" t="s">
        <v>39</v>
      </c>
      <c r="G460" s="39">
        <v>21.0</v>
      </c>
      <c r="H460" s="14" t="s">
        <v>39</v>
      </c>
      <c r="I460" s="39">
        <v>0.0</v>
      </c>
      <c r="J460" s="12" t="s">
        <v>40</v>
      </c>
      <c r="K460" s="11"/>
      <c r="L460" s="25"/>
      <c r="M460" s="25"/>
      <c r="N460" s="25"/>
      <c r="O460" s="25"/>
      <c r="P460" s="11" t="s">
        <v>1007</v>
      </c>
      <c r="AE460" s="39"/>
    </row>
    <row r="461">
      <c r="A461" s="7">
        <v>337.0</v>
      </c>
      <c r="B461" s="11" t="s">
        <v>1008</v>
      </c>
      <c r="C461" s="11" t="s">
        <v>1009</v>
      </c>
      <c r="D461" s="7">
        <v>2014.0</v>
      </c>
      <c r="E461" s="11" t="s">
        <v>140</v>
      </c>
      <c r="F461" s="12" t="s">
        <v>39</v>
      </c>
      <c r="G461" s="39">
        <v>12.0</v>
      </c>
      <c r="H461" s="14" t="s">
        <v>39</v>
      </c>
      <c r="I461" s="39">
        <v>12.0</v>
      </c>
      <c r="J461" s="12" t="s">
        <v>40</v>
      </c>
      <c r="K461" s="11"/>
      <c r="L461" s="25"/>
      <c r="M461" s="25"/>
      <c r="N461" s="25"/>
      <c r="O461" s="25"/>
      <c r="P461" s="25"/>
      <c r="X461" s="39"/>
      <c r="Y461" s="39"/>
      <c r="Z461" s="39"/>
      <c r="AA461" s="39"/>
      <c r="AB461" s="39"/>
      <c r="AC461" s="39"/>
      <c r="AD461" s="39"/>
    </row>
    <row r="462">
      <c r="A462" s="7">
        <v>338.0</v>
      </c>
      <c r="B462" s="11" t="s">
        <v>1011</v>
      </c>
      <c r="C462" s="11" t="s">
        <v>1012</v>
      </c>
      <c r="D462" s="7">
        <v>2014.0</v>
      </c>
      <c r="E462" s="11" t="s">
        <v>1014</v>
      </c>
      <c r="F462" s="12" t="s">
        <v>39</v>
      </c>
      <c r="G462" s="39">
        <v>17.0</v>
      </c>
      <c r="H462" s="14" t="s">
        <v>40</v>
      </c>
      <c r="I462" s="39">
        <v>0.0</v>
      </c>
      <c r="J462" s="16" t="s">
        <v>3436</v>
      </c>
      <c r="K462" s="25"/>
      <c r="L462" s="25"/>
      <c r="M462" s="25"/>
      <c r="N462" s="25"/>
      <c r="O462" s="25"/>
      <c r="P462" s="25"/>
      <c r="S462" s="39"/>
      <c r="T462" s="39"/>
      <c r="U462" s="39"/>
      <c r="V462" s="39"/>
      <c r="W462" s="39"/>
      <c r="AE462" s="39"/>
      <c r="AF462" s="39"/>
      <c r="AG462" s="39"/>
      <c r="AH462" s="39"/>
      <c r="AI462" s="39"/>
      <c r="AJ462" s="39"/>
      <c r="AK462" s="39"/>
      <c r="AL462" s="39"/>
      <c r="AM462" s="39"/>
    </row>
    <row r="463">
      <c r="A463" s="7">
        <v>339.0</v>
      </c>
      <c r="B463" s="11" t="s">
        <v>1015</v>
      </c>
      <c r="C463" s="11" t="s">
        <v>1016</v>
      </c>
      <c r="D463" s="7">
        <v>2014.0</v>
      </c>
      <c r="E463" s="9" t="s">
        <v>31</v>
      </c>
      <c r="F463" s="9" t="s">
        <v>31</v>
      </c>
      <c r="G463" s="9" t="s">
        <v>31</v>
      </c>
      <c r="H463" s="9" t="s">
        <v>31</v>
      </c>
      <c r="I463" s="9" t="s">
        <v>31</v>
      </c>
      <c r="J463" s="9" t="s">
        <v>31</v>
      </c>
      <c r="K463" s="11"/>
      <c r="L463" s="25"/>
      <c r="M463" s="25"/>
      <c r="N463" s="25"/>
      <c r="O463" s="25"/>
      <c r="P463" s="25"/>
      <c r="X463" s="20"/>
      <c r="Y463" s="20"/>
      <c r="Z463" s="20"/>
      <c r="AA463" s="20"/>
      <c r="AB463" s="20"/>
      <c r="AC463" s="20"/>
      <c r="AD463" s="20"/>
    </row>
    <row r="464">
      <c r="A464" s="34">
        <v>340.0</v>
      </c>
      <c r="B464" s="35" t="s">
        <v>2867</v>
      </c>
      <c r="C464" s="35" t="s">
        <v>2868</v>
      </c>
      <c r="D464" s="35">
        <v>2014.0</v>
      </c>
      <c r="E464" s="9" t="s">
        <v>31</v>
      </c>
      <c r="F464" s="9" t="s">
        <v>31</v>
      </c>
      <c r="G464" s="9" t="s">
        <v>31</v>
      </c>
      <c r="H464" s="9" t="s">
        <v>31</v>
      </c>
      <c r="I464" s="9" t="s">
        <v>31</v>
      </c>
      <c r="J464" s="9" t="s">
        <v>31</v>
      </c>
      <c r="K464" s="9" t="s">
        <v>31</v>
      </c>
      <c r="L464" s="9" t="s">
        <v>31</v>
      </c>
      <c r="M464" s="9" t="s">
        <v>31</v>
      </c>
      <c r="N464" s="9" t="s">
        <v>31</v>
      </c>
      <c r="O464" s="9" t="s">
        <v>31</v>
      </c>
      <c r="P464" s="9" t="s">
        <v>31</v>
      </c>
      <c r="Q464" s="39"/>
      <c r="R464" s="39"/>
      <c r="S464" s="39"/>
      <c r="T464" s="39"/>
      <c r="U464" s="39"/>
      <c r="V464" s="39"/>
      <c r="W464" s="39"/>
      <c r="AE464" s="39"/>
      <c r="AF464" s="39"/>
      <c r="AG464" s="39"/>
      <c r="AH464" s="39"/>
      <c r="AI464" s="39"/>
      <c r="AJ464" s="39"/>
      <c r="AK464" s="39"/>
      <c r="AL464" s="39"/>
      <c r="AM464" s="39"/>
    </row>
    <row r="465">
      <c r="A465" s="7">
        <v>341.0</v>
      </c>
      <c r="B465" s="11" t="s">
        <v>1018</v>
      </c>
      <c r="C465" s="11" t="s">
        <v>1019</v>
      </c>
      <c r="D465" s="7">
        <v>2014.0</v>
      </c>
      <c r="E465" s="11" t="s">
        <v>794</v>
      </c>
      <c r="F465" s="12" t="s">
        <v>39</v>
      </c>
      <c r="G465" s="39">
        <v>385.0</v>
      </c>
      <c r="H465" s="14" t="s">
        <v>39</v>
      </c>
      <c r="I465" s="39">
        <v>427.0</v>
      </c>
      <c r="J465" s="12" t="s">
        <v>39</v>
      </c>
      <c r="K465" s="11"/>
      <c r="L465" s="25"/>
      <c r="M465" s="25"/>
      <c r="N465" s="25"/>
      <c r="O465" s="25"/>
      <c r="P465" s="11" t="s">
        <v>1021</v>
      </c>
    </row>
    <row r="466">
      <c r="A466" s="7">
        <v>342.0</v>
      </c>
      <c r="B466" s="11" t="s">
        <v>1022</v>
      </c>
      <c r="C466" s="11" t="s">
        <v>1023</v>
      </c>
      <c r="D466" s="7">
        <v>2014.0</v>
      </c>
      <c r="E466" s="11" t="s">
        <v>84</v>
      </c>
      <c r="F466" s="12" t="s">
        <v>39</v>
      </c>
      <c r="G466" s="78"/>
      <c r="H466" s="14" t="s">
        <v>40</v>
      </c>
      <c r="I466" s="39">
        <v>0.0</v>
      </c>
      <c r="J466" s="16" t="s">
        <v>3436</v>
      </c>
      <c r="K466" s="25"/>
      <c r="L466" s="25"/>
      <c r="M466" s="25"/>
      <c r="N466" s="25"/>
      <c r="O466" s="25"/>
      <c r="P466" s="11" t="s">
        <v>1025</v>
      </c>
      <c r="X466" s="39"/>
      <c r="Y466" s="39"/>
      <c r="Z466" s="39"/>
      <c r="AA466" s="39"/>
      <c r="AB466" s="39"/>
      <c r="AC466" s="39"/>
      <c r="AD466" s="39"/>
      <c r="AE466" s="20"/>
      <c r="AF466" s="39"/>
      <c r="AG466" s="39"/>
      <c r="AH466" s="39"/>
      <c r="AI466" s="39"/>
      <c r="AJ466" s="39"/>
      <c r="AK466" s="39"/>
      <c r="AL466" s="39"/>
      <c r="AM466" s="39"/>
    </row>
    <row r="467">
      <c r="A467" s="7">
        <v>343.0</v>
      </c>
      <c r="B467" s="11" t="s">
        <v>1026</v>
      </c>
      <c r="C467" s="11" t="s">
        <v>1027</v>
      </c>
      <c r="D467" s="7">
        <v>2014.0</v>
      </c>
      <c r="E467" s="11" t="s">
        <v>534</v>
      </c>
      <c r="F467" s="12" t="s">
        <v>40</v>
      </c>
      <c r="G467" s="39">
        <v>0.0</v>
      </c>
      <c r="H467" s="14" t="s">
        <v>39</v>
      </c>
      <c r="I467" s="39">
        <v>14.0</v>
      </c>
      <c r="J467" s="16" t="s">
        <v>3436</v>
      </c>
      <c r="K467" s="25"/>
      <c r="L467" s="25"/>
      <c r="M467" s="25"/>
      <c r="N467" s="25"/>
      <c r="O467" s="25"/>
      <c r="P467" s="25"/>
    </row>
    <row r="468">
      <c r="A468" s="7">
        <v>344.0</v>
      </c>
      <c r="B468" s="11" t="s">
        <v>1029</v>
      </c>
      <c r="C468" s="11" t="s">
        <v>1030</v>
      </c>
      <c r="D468" s="7">
        <v>2014.0</v>
      </c>
      <c r="E468" s="11" t="s">
        <v>84</v>
      </c>
      <c r="F468" s="12" t="s">
        <v>39</v>
      </c>
      <c r="G468" s="72"/>
      <c r="H468" s="14" t="s">
        <v>40</v>
      </c>
      <c r="I468" s="39">
        <v>0.0</v>
      </c>
      <c r="J468" s="16" t="s">
        <v>3436</v>
      </c>
      <c r="K468" s="25"/>
      <c r="L468" s="25"/>
      <c r="M468" s="25"/>
      <c r="N468" s="25"/>
      <c r="O468" s="25"/>
      <c r="P468" s="11" t="s">
        <v>1032</v>
      </c>
      <c r="X468" s="39"/>
      <c r="Y468" s="39"/>
      <c r="Z468" s="39"/>
      <c r="AA468" s="39"/>
      <c r="AB468" s="39"/>
      <c r="AC468" s="39"/>
      <c r="AD468" s="39"/>
      <c r="AF468" s="20"/>
      <c r="AG468" s="20"/>
      <c r="AH468" s="20"/>
      <c r="AI468" s="20"/>
      <c r="AJ468" s="20"/>
      <c r="AK468" s="20"/>
      <c r="AL468" s="20"/>
      <c r="AM468" s="20"/>
    </row>
    <row r="469">
      <c r="A469" s="34">
        <v>345.0</v>
      </c>
      <c r="B469" s="35" t="s">
        <v>2870</v>
      </c>
      <c r="C469" s="35" t="s">
        <v>2871</v>
      </c>
      <c r="D469" s="35">
        <v>2014.0</v>
      </c>
      <c r="E469" s="9" t="s">
        <v>31</v>
      </c>
      <c r="F469" s="9" t="s">
        <v>31</v>
      </c>
      <c r="G469" s="9" t="s">
        <v>31</v>
      </c>
      <c r="H469" s="9" t="s">
        <v>31</v>
      </c>
      <c r="I469" s="9" t="s">
        <v>31</v>
      </c>
      <c r="J469" s="9" t="s">
        <v>31</v>
      </c>
      <c r="K469" s="9" t="s">
        <v>31</v>
      </c>
      <c r="L469" s="9" t="s">
        <v>31</v>
      </c>
      <c r="M469" s="9" t="s">
        <v>31</v>
      </c>
      <c r="N469" s="9" t="s">
        <v>31</v>
      </c>
      <c r="O469" s="9" t="s">
        <v>31</v>
      </c>
      <c r="P469" s="9" t="s">
        <v>31</v>
      </c>
      <c r="Q469" s="39"/>
      <c r="R469" s="39"/>
      <c r="AE469" s="39"/>
    </row>
    <row r="470">
      <c r="A470" s="7">
        <v>346.0</v>
      </c>
      <c r="B470" s="11" t="s">
        <v>1033</v>
      </c>
      <c r="C470" s="11" t="s">
        <v>1034</v>
      </c>
      <c r="D470" s="7">
        <v>2014.0</v>
      </c>
      <c r="E470" s="11" t="s">
        <v>84</v>
      </c>
      <c r="F470" s="12" t="s">
        <v>39</v>
      </c>
      <c r="G470" s="39">
        <v>28.0</v>
      </c>
      <c r="H470" s="14" t="s">
        <v>40</v>
      </c>
      <c r="I470" s="39">
        <v>0.0</v>
      </c>
      <c r="J470" s="16" t="s">
        <v>3436</v>
      </c>
      <c r="K470" s="25"/>
      <c r="L470" s="25"/>
      <c r="M470" s="25"/>
      <c r="N470" s="25"/>
      <c r="O470" s="25"/>
      <c r="P470" s="25"/>
      <c r="X470" s="39"/>
      <c r="Y470" s="39"/>
      <c r="Z470" s="39"/>
      <c r="AA470" s="39"/>
      <c r="AB470" s="39"/>
      <c r="AC470" s="39"/>
      <c r="AD470" s="39"/>
    </row>
    <row r="471">
      <c r="A471" s="7">
        <v>347.0</v>
      </c>
      <c r="B471" s="11" t="s">
        <v>1036</v>
      </c>
      <c r="C471" s="11" t="s">
        <v>1037</v>
      </c>
      <c r="D471" s="7">
        <v>2014.0</v>
      </c>
      <c r="E471" s="11" t="s">
        <v>766</v>
      </c>
      <c r="F471" s="12" t="s">
        <v>39</v>
      </c>
      <c r="G471" s="39">
        <v>30.0</v>
      </c>
      <c r="H471" s="14" t="s">
        <v>40</v>
      </c>
      <c r="I471" s="39">
        <v>0.0</v>
      </c>
      <c r="J471" s="16" t="s">
        <v>3436</v>
      </c>
      <c r="K471" s="25"/>
      <c r="L471" s="25"/>
      <c r="M471" s="25"/>
      <c r="N471" s="25"/>
      <c r="O471" s="25"/>
      <c r="P471" s="25"/>
      <c r="AE471" s="39"/>
      <c r="AF471" s="39"/>
      <c r="AG471" s="39"/>
      <c r="AH471" s="39"/>
      <c r="AI471" s="39"/>
      <c r="AJ471" s="39"/>
      <c r="AK471" s="39"/>
      <c r="AL471" s="39"/>
      <c r="AM471" s="39"/>
    </row>
    <row r="472">
      <c r="A472" s="7">
        <v>348.0</v>
      </c>
      <c r="B472" s="11" t="s">
        <v>1039</v>
      </c>
      <c r="C472" s="11" t="s">
        <v>1040</v>
      </c>
      <c r="D472" s="7">
        <v>2014.0</v>
      </c>
      <c r="E472" s="11" t="s">
        <v>84</v>
      </c>
      <c r="F472" s="12" t="s">
        <v>39</v>
      </c>
      <c r="G472" s="39">
        <v>32.0</v>
      </c>
      <c r="H472" s="14" t="s">
        <v>40</v>
      </c>
      <c r="I472" s="39">
        <v>0.0</v>
      </c>
      <c r="J472" s="16" t="s">
        <v>3436</v>
      </c>
      <c r="K472" s="25"/>
      <c r="L472" s="25"/>
      <c r="M472" s="25"/>
      <c r="N472" s="25"/>
      <c r="O472" s="25"/>
      <c r="P472" s="11" t="s">
        <v>1042</v>
      </c>
    </row>
    <row r="473">
      <c r="A473" s="34">
        <v>349.0</v>
      </c>
      <c r="B473" s="35" t="s">
        <v>2873</v>
      </c>
      <c r="C473" s="35" t="s">
        <v>2874</v>
      </c>
      <c r="D473" s="35">
        <v>2014.0</v>
      </c>
      <c r="E473" s="9" t="s">
        <v>31</v>
      </c>
      <c r="F473" s="9" t="s">
        <v>31</v>
      </c>
      <c r="G473" s="9" t="s">
        <v>31</v>
      </c>
      <c r="H473" s="9" t="s">
        <v>31</v>
      </c>
      <c r="I473" s="9" t="s">
        <v>31</v>
      </c>
      <c r="J473" s="9" t="s">
        <v>31</v>
      </c>
      <c r="K473" s="9" t="s">
        <v>31</v>
      </c>
      <c r="L473" s="9" t="s">
        <v>31</v>
      </c>
      <c r="M473" s="9" t="s">
        <v>31</v>
      </c>
      <c r="N473" s="9" t="s">
        <v>31</v>
      </c>
      <c r="O473" s="9" t="s">
        <v>31</v>
      </c>
      <c r="P473" s="9" t="s">
        <v>31</v>
      </c>
      <c r="Q473" s="39"/>
      <c r="R473" s="39"/>
      <c r="AE473" s="39"/>
      <c r="AF473" s="39"/>
      <c r="AG473" s="39"/>
      <c r="AH473" s="39"/>
      <c r="AI473" s="39"/>
      <c r="AJ473" s="39"/>
      <c r="AK473" s="39"/>
      <c r="AL473" s="39"/>
      <c r="AM473" s="39"/>
    </row>
    <row r="474">
      <c r="A474" s="7">
        <v>350.0</v>
      </c>
      <c r="B474" s="11" t="s">
        <v>1043</v>
      </c>
      <c r="C474" s="11" t="s">
        <v>1044</v>
      </c>
      <c r="D474" s="7">
        <v>2014.0</v>
      </c>
      <c r="E474" s="11" t="s">
        <v>47</v>
      </c>
      <c r="F474" s="12" t="s">
        <v>39</v>
      </c>
      <c r="G474" s="39">
        <v>36.0</v>
      </c>
      <c r="H474" s="14" t="s">
        <v>40</v>
      </c>
      <c r="I474" s="39">
        <v>0.0</v>
      </c>
      <c r="J474" s="16" t="s">
        <v>3436</v>
      </c>
      <c r="K474" s="25"/>
      <c r="L474" s="25"/>
      <c r="M474" s="25"/>
      <c r="N474" s="25"/>
      <c r="O474" s="25"/>
      <c r="P474" s="25"/>
    </row>
    <row r="475">
      <c r="A475" s="34">
        <v>351.0</v>
      </c>
      <c r="B475" s="35" t="s">
        <v>2876</v>
      </c>
      <c r="C475" s="35" t="s">
        <v>2877</v>
      </c>
      <c r="D475" s="35">
        <v>2014.0</v>
      </c>
      <c r="E475" s="9" t="s">
        <v>31</v>
      </c>
      <c r="F475" s="9" t="s">
        <v>31</v>
      </c>
      <c r="G475" s="9" t="s">
        <v>31</v>
      </c>
      <c r="H475" s="9" t="s">
        <v>31</v>
      </c>
      <c r="I475" s="9" t="s">
        <v>31</v>
      </c>
      <c r="J475" s="9" t="s">
        <v>31</v>
      </c>
      <c r="K475" s="9" t="s">
        <v>31</v>
      </c>
      <c r="L475" s="9" t="s">
        <v>31</v>
      </c>
      <c r="M475" s="9" t="s">
        <v>31</v>
      </c>
      <c r="N475" s="9" t="s">
        <v>31</v>
      </c>
      <c r="O475" s="9" t="s">
        <v>31</v>
      </c>
      <c r="P475" s="9" t="s">
        <v>31</v>
      </c>
      <c r="Q475" s="39"/>
      <c r="R475" s="39"/>
      <c r="AF475" s="39"/>
      <c r="AG475" s="39"/>
      <c r="AH475" s="39"/>
      <c r="AI475" s="39"/>
      <c r="AJ475" s="39"/>
      <c r="AK475" s="39"/>
      <c r="AL475" s="39"/>
      <c r="AM475" s="39"/>
    </row>
    <row r="476">
      <c r="A476" s="7">
        <v>352.0</v>
      </c>
      <c r="B476" s="11" t="s">
        <v>1046</v>
      </c>
      <c r="C476" s="11" t="s">
        <v>1047</v>
      </c>
      <c r="D476" s="7">
        <v>2014.0</v>
      </c>
      <c r="E476" s="11" t="s">
        <v>1049</v>
      </c>
      <c r="F476" s="12" t="s">
        <v>39</v>
      </c>
      <c r="G476" s="39">
        <v>64.0</v>
      </c>
      <c r="H476" s="14" t="s">
        <v>40</v>
      </c>
      <c r="I476" s="39">
        <v>0.0</v>
      </c>
      <c r="J476" s="16" t="s">
        <v>3436</v>
      </c>
      <c r="K476" s="25"/>
      <c r="L476" s="25"/>
      <c r="M476" s="25"/>
      <c r="N476" s="25"/>
      <c r="O476" s="25"/>
      <c r="P476" s="11" t="s">
        <v>725</v>
      </c>
      <c r="X476" s="39"/>
      <c r="Y476" s="39"/>
      <c r="Z476" s="39"/>
      <c r="AA476" s="39"/>
      <c r="AB476" s="39"/>
      <c r="AC476" s="39"/>
      <c r="AD476" s="39"/>
    </row>
    <row r="477">
      <c r="A477" s="7">
        <v>353.0</v>
      </c>
      <c r="B477" s="11" t="s">
        <v>1050</v>
      </c>
      <c r="C477" s="11" t="s">
        <v>1051</v>
      </c>
      <c r="D477" s="7">
        <v>2014.0</v>
      </c>
      <c r="E477" s="11" t="s">
        <v>1053</v>
      </c>
      <c r="F477" s="12" t="s">
        <v>39</v>
      </c>
      <c r="G477" s="39">
        <v>132.0</v>
      </c>
      <c r="H477" s="14" t="s">
        <v>40</v>
      </c>
      <c r="I477" s="39">
        <v>0.0</v>
      </c>
      <c r="J477" s="16" t="s">
        <v>3436</v>
      </c>
      <c r="K477" s="25"/>
      <c r="L477" s="25"/>
      <c r="M477" s="25"/>
      <c r="N477" s="25"/>
      <c r="O477" s="25"/>
      <c r="P477" s="25"/>
      <c r="S477" s="39"/>
      <c r="T477" s="39"/>
      <c r="U477" s="39"/>
      <c r="V477" s="39"/>
      <c r="W477" s="39"/>
    </row>
    <row r="478">
      <c r="A478" s="7">
        <v>354.0</v>
      </c>
      <c r="B478" s="11" t="s">
        <v>1054</v>
      </c>
      <c r="C478" s="11" t="s">
        <v>1055</v>
      </c>
      <c r="D478" s="7">
        <v>2014.0</v>
      </c>
      <c r="E478" s="11" t="s">
        <v>47</v>
      </c>
      <c r="F478" s="12" t="s">
        <v>39</v>
      </c>
      <c r="G478" s="72"/>
      <c r="H478" s="14" t="s">
        <v>40</v>
      </c>
      <c r="I478" s="39">
        <v>0.0</v>
      </c>
      <c r="J478" s="16" t="s">
        <v>3436</v>
      </c>
      <c r="K478" s="25"/>
      <c r="L478" s="25"/>
      <c r="M478" s="25"/>
      <c r="N478" s="25"/>
      <c r="O478" s="25"/>
      <c r="P478" s="25"/>
    </row>
    <row r="479">
      <c r="A479" s="7">
        <v>355.0</v>
      </c>
      <c r="B479" s="11" t="s">
        <v>1057</v>
      </c>
      <c r="C479" s="11" t="s">
        <v>1058</v>
      </c>
      <c r="D479" s="7">
        <v>2014.0</v>
      </c>
      <c r="E479" s="11" t="s">
        <v>84</v>
      </c>
      <c r="F479" s="12" t="s">
        <v>39</v>
      </c>
      <c r="G479" s="39">
        <v>16.0</v>
      </c>
      <c r="H479" s="14" t="s">
        <v>40</v>
      </c>
      <c r="I479" s="39">
        <v>0.0</v>
      </c>
      <c r="J479" s="16" t="s">
        <v>3436</v>
      </c>
      <c r="K479" s="25"/>
      <c r="L479" s="25"/>
      <c r="M479" s="25"/>
      <c r="N479" s="25"/>
      <c r="O479" s="25"/>
      <c r="P479" s="25"/>
      <c r="X479" s="20"/>
      <c r="Y479" s="20"/>
      <c r="Z479" s="20"/>
      <c r="AA479" s="20"/>
      <c r="AB479" s="20"/>
      <c r="AC479" s="20"/>
      <c r="AD479" s="20"/>
      <c r="AE479" s="39"/>
    </row>
    <row r="480">
      <c r="A480" s="7">
        <v>356.0</v>
      </c>
      <c r="B480" s="11" t="s">
        <v>1060</v>
      </c>
      <c r="C480" s="11" t="s">
        <v>1061</v>
      </c>
      <c r="D480" s="7">
        <v>2014.0</v>
      </c>
      <c r="E480" s="11" t="s">
        <v>1063</v>
      </c>
      <c r="F480" s="12" t="s">
        <v>40</v>
      </c>
      <c r="G480" s="72"/>
      <c r="H480" s="14" t="s">
        <v>39</v>
      </c>
      <c r="I480" s="72"/>
      <c r="J480" s="16" t="s">
        <v>3436</v>
      </c>
      <c r="K480" s="25"/>
      <c r="L480" s="25"/>
      <c r="M480" s="25"/>
      <c r="N480" s="25"/>
      <c r="O480" s="25"/>
      <c r="P480" s="25"/>
      <c r="X480" s="39"/>
      <c r="Y480" s="39"/>
      <c r="Z480" s="39"/>
      <c r="AA480" s="39"/>
      <c r="AB480" s="39"/>
      <c r="AC480" s="39"/>
      <c r="AD480" s="39"/>
    </row>
    <row r="481">
      <c r="A481" s="7">
        <v>357.0</v>
      </c>
      <c r="B481" s="11" t="s">
        <v>1064</v>
      </c>
      <c r="C481" s="11" t="s">
        <v>1065</v>
      </c>
      <c r="D481" s="7">
        <v>2014.0</v>
      </c>
      <c r="E481" s="11" t="s">
        <v>1067</v>
      </c>
      <c r="F481" s="12" t="s">
        <v>39</v>
      </c>
      <c r="G481" s="39">
        <v>69.0</v>
      </c>
      <c r="H481" s="14" t="s">
        <v>39</v>
      </c>
      <c r="I481" s="39">
        <v>70.0</v>
      </c>
      <c r="J481" s="12" t="s">
        <v>40</v>
      </c>
      <c r="K481" s="11"/>
      <c r="L481" s="25"/>
      <c r="M481" s="25"/>
      <c r="N481" s="25"/>
      <c r="O481" s="25"/>
      <c r="P481" s="11" t="s">
        <v>1068</v>
      </c>
      <c r="S481" s="39"/>
      <c r="T481" s="39"/>
      <c r="U481" s="39"/>
      <c r="V481" s="39"/>
      <c r="W481" s="39"/>
      <c r="X481" s="39"/>
      <c r="Y481" s="39"/>
      <c r="Z481" s="39"/>
      <c r="AA481" s="39"/>
      <c r="AB481" s="39"/>
      <c r="AC481" s="39"/>
      <c r="AD481" s="39"/>
      <c r="AF481" s="39"/>
      <c r="AG481" s="39"/>
      <c r="AH481" s="39"/>
      <c r="AI481" s="39"/>
      <c r="AJ481" s="39"/>
      <c r="AK481" s="39"/>
      <c r="AL481" s="39"/>
      <c r="AM481" s="39"/>
    </row>
    <row r="482">
      <c r="A482" s="7">
        <v>358.0</v>
      </c>
      <c r="B482" s="11" t="s">
        <v>1069</v>
      </c>
      <c r="C482" s="11" t="s">
        <v>1070</v>
      </c>
      <c r="D482" s="7">
        <v>2014.0</v>
      </c>
      <c r="E482" s="11" t="s">
        <v>209</v>
      </c>
      <c r="F482" s="12" t="s">
        <v>39</v>
      </c>
      <c r="G482" s="39">
        <v>30.0</v>
      </c>
      <c r="H482" s="14" t="s">
        <v>40</v>
      </c>
      <c r="I482" s="39">
        <v>0.0</v>
      </c>
      <c r="J482" s="16" t="s">
        <v>3436</v>
      </c>
      <c r="K482" s="25"/>
      <c r="L482" s="25"/>
      <c r="M482" s="25"/>
      <c r="N482" s="25"/>
      <c r="O482" s="25"/>
      <c r="P482" s="25"/>
      <c r="S482" s="39"/>
      <c r="T482" s="39"/>
      <c r="U482" s="39"/>
      <c r="V482" s="39"/>
      <c r="W482" s="39"/>
      <c r="AE482" s="20"/>
    </row>
    <row r="483">
      <c r="A483" s="7">
        <v>359.0</v>
      </c>
      <c r="B483" s="11" t="s">
        <v>1072</v>
      </c>
      <c r="C483" s="11" t="s">
        <v>1073</v>
      </c>
      <c r="D483" s="7">
        <v>2014.0</v>
      </c>
      <c r="E483" s="11" t="s">
        <v>47</v>
      </c>
      <c r="F483" s="12" t="s">
        <v>40</v>
      </c>
      <c r="G483" s="39">
        <v>0.0</v>
      </c>
      <c r="H483" s="14" t="s">
        <v>39</v>
      </c>
      <c r="I483" s="39">
        <v>45.0</v>
      </c>
      <c r="J483" s="16" t="s">
        <v>3436</v>
      </c>
      <c r="K483" s="25"/>
      <c r="L483" s="25"/>
      <c r="M483" s="25"/>
      <c r="N483" s="25"/>
      <c r="O483" s="25"/>
      <c r="P483" s="25"/>
      <c r="AE483" s="39"/>
    </row>
    <row r="484">
      <c r="A484" s="7">
        <v>360.0</v>
      </c>
      <c r="B484" s="11" t="s">
        <v>1075</v>
      </c>
      <c r="C484" s="11" t="s">
        <v>1076</v>
      </c>
      <c r="D484" s="7">
        <v>2014.0</v>
      </c>
      <c r="E484" s="11" t="s">
        <v>159</v>
      </c>
      <c r="F484" s="12" t="s">
        <v>39</v>
      </c>
      <c r="G484" s="72"/>
      <c r="H484" s="14" t="s">
        <v>40</v>
      </c>
      <c r="I484" s="72"/>
      <c r="J484" s="16" t="s">
        <v>3436</v>
      </c>
      <c r="K484" s="25"/>
      <c r="L484" s="25"/>
      <c r="M484" s="25"/>
      <c r="N484" s="25"/>
      <c r="O484" s="25"/>
      <c r="P484" s="11" t="s">
        <v>553</v>
      </c>
      <c r="X484" s="20"/>
      <c r="Y484" s="20"/>
      <c r="Z484" s="20"/>
      <c r="AA484" s="20"/>
      <c r="AB484" s="20"/>
      <c r="AC484" s="20"/>
      <c r="AD484" s="20"/>
      <c r="AE484" s="39"/>
      <c r="AF484" s="20"/>
      <c r="AG484" s="20"/>
      <c r="AH484" s="20"/>
      <c r="AI484" s="20"/>
      <c r="AJ484" s="20"/>
      <c r="AK484" s="20"/>
      <c r="AL484" s="20"/>
      <c r="AM484" s="20"/>
    </row>
    <row r="485">
      <c r="A485" s="7">
        <v>361.0</v>
      </c>
      <c r="B485" s="11" t="s">
        <v>1078</v>
      </c>
      <c r="C485" s="11" t="s">
        <v>1079</v>
      </c>
      <c r="D485" s="7">
        <v>2014.0</v>
      </c>
      <c r="E485" s="11" t="s">
        <v>74</v>
      </c>
      <c r="F485" s="12" t="s">
        <v>40</v>
      </c>
      <c r="G485" s="39">
        <v>0.0</v>
      </c>
      <c r="H485" s="14" t="s">
        <v>39</v>
      </c>
      <c r="I485" s="39">
        <v>68.0</v>
      </c>
      <c r="J485" s="16" t="s">
        <v>3436</v>
      </c>
      <c r="K485" s="25"/>
      <c r="L485" s="25"/>
      <c r="M485" s="25"/>
      <c r="N485" s="25"/>
      <c r="O485" s="25"/>
      <c r="P485" s="11" t="s">
        <v>1081</v>
      </c>
      <c r="S485" s="39"/>
      <c r="T485" s="39"/>
      <c r="U485" s="39"/>
      <c r="V485" s="39"/>
      <c r="W485" s="39"/>
      <c r="X485" s="20"/>
      <c r="Y485" s="20"/>
      <c r="Z485" s="20"/>
      <c r="AA485" s="20"/>
      <c r="AB485" s="20"/>
      <c r="AC485" s="20"/>
      <c r="AD485" s="20"/>
      <c r="AF485" s="39"/>
      <c r="AG485" s="39"/>
      <c r="AH485" s="39"/>
      <c r="AI485" s="39"/>
      <c r="AJ485" s="39"/>
      <c r="AK485" s="39"/>
      <c r="AL485" s="39"/>
      <c r="AM485" s="39"/>
    </row>
    <row r="486">
      <c r="A486" s="7">
        <v>362.0</v>
      </c>
      <c r="B486" s="11" t="s">
        <v>1082</v>
      </c>
      <c r="C486" s="11" t="s">
        <v>1083</v>
      </c>
      <c r="D486" s="7">
        <v>2014.0</v>
      </c>
      <c r="E486" s="11" t="s">
        <v>84</v>
      </c>
      <c r="F486" s="12" t="s">
        <v>39</v>
      </c>
      <c r="G486" s="39">
        <v>75.0</v>
      </c>
      <c r="H486" s="14" t="s">
        <v>40</v>
      </c>
      <c r="I486" s="39">
        <v>0.0</v>
      </c>
      <c r="J486" s="16" t="s">
        <v>3436</v>
      </c>
      <c r="K486" s="25"/>
      <c r="L486" s="25"/>
      <c r="M486" s="25"/>
      <c r="N486" s="25"/>
      <c r="O486" s="25"/>
      <c r="P486" s="25"/>
      <c r="AF486" s="39"/>
      <c r="AG486" s="39"/>
      <c r="AH486" s="39"/>
      <c r="AI486" s="39"/>
      <c r="AJ486" s="39"/>
      <c r="AK486" s="39"/>
      <c r="AL486" s="39"/>
      <c r="AM486" s="39"/>
    </row>
    <row r="487">
      <c r="A487" s="7">
        <v>363.0</v>
      </c>
      <c r="B487" s="11" t="s">
        <v>1085</v>
      </c>
      <c r="C487" s="11" t="s">
        <v>1086</v>
      </c>
      <c r="D487" s="7">
        <v>2014.0</v>
      </c>
      <c r="E487" s="11" t="s">
        <v>140</v>
      </c>
      <c r="F487" s="12" t="s">
        <v>39</v>
      </c>
      <c r="G487" s="39">
        <v>24.0</v>
      </c>
      <c r="H487" s="14" t="s">
        <v>40</v>
      </c>
      <c r="I487" s="39">
        <v>0.0</v>
      </c>
      <c r="J487" s="16" t="s">
        <v>3436</v>
      </c>
      <c r="K487" s="25"/>
      <c r="L487" s="25"/>
      <c r="M487" s="25"/>
      <c r="N487" s="25"/>
      <c r="O487" s="25"/>
      <c r="P487" s="25"/>
      <c r="S487" s="39"/>
      <c r="T487" s="39"/>
      <c r="U487" s="39"/>
      <c r="V487" s="39"/>
      <c r="W487" s="39"/>
      <c r="AE487" s="20"/>
    </row>
    <row r="488">
      <c r="A488" s="34">
        <v>364.0</v>
      </c>
      <c r="B488" s="35" t="s">
        <v>2879</v>
      </c>
      <c r="C488" s="35" t="s">
        <v>2880</v>
      </c>
      <c r="D488" s="35">
        <v>2014.0</v>
      </c>
      <c r="E488" s="9" t="s">
        <v>31</v>
      </c>
      <c r="F488" s="9" t="s">
        <v>31</v>
      </c>
      <c r="G488" s="9" t="s">
        <v>31</v>
      </c>
      <c r="H488" s="9" t="s">
        <v>31</v>
      </c>
      <c r="I488" s="9" t="s">
        <v>31</v>
      </c>
      <c r="J488" s="9" t="s">
        <v>31</v>
      </c>
      <c r="K488" s="9" t="s">
        <v>31</v>
      </c>
      <c r="L488" s="9" t="s">
        <v>31</v>
      </c>
      <c r="M488" s="9" t="s">
        <v>31</v>
      </c>
      <c r="N488" s="9" t="s">
        <v>31</v>
      </c>
      <c r="O488" s="9" t="s">
        <v>31</v>
      </c>
      <c r="P488" s="9" t="s">
        <v>31</v>
      </c>
      <c r="Q488" s="39"/>
      <c r="R488" s="39"/>
      <c r="AE488" s="20"/>
    </row>
    <row r="489">
      <c r="A489" s="7">
        <v>365.0</v>
      </c>
      <c r="B489" s="11" t="s">
        <v>1088</v>
      </c>
      <c r="C489" s="11" t="s">
        <v>1089</v>
      </c>
      <c r="D489" s="7">
        <v>2014.0</v>
      </c>
      <c r="E489" s="11" t="s">
        <v>1091</v>
      </c>
      <c r="F489" s="12" t="s">
        <v>39</v>
      </c>
      <c r="G489" s="39">
        <v>183.0</v>
      </c>
      <c r="H489" s="14" t="s">
        <v>40</v>
      </c>
      <c r="I489" s="39">
        <v>0.0</v>
      </c>
      <c r="J489" s="16" t="s">
        <v>3436</v>
      </c>
      <c r="K489" s="25"/>
      <c r="L489" s="25"/>
      <c r="M489" s="25"/>
      <c r="N489" s="25"/>
      <c r="O489" s="25"/>
      <c r="P489" s="25"/>
      <c r="S489" s="39"/>
      <c r="T489" s="39"/>
      <c r="U489" s="39"/>
      <c r="V489" s="39"/>
      <c r="W489" s="39"/>
      <c r="AF489" s="20"/>
      <c r="AG489" s="20"/>
      <c r="AH489" s="20"/>
      <c r="AI489" s="20"/>
      <c r="AJ489" s="20"/>
      <c r="AK489" s="20"/>
      <c r="AL489" s="20"/>
      <c r="AM489" s="20"/>
    </row>
    <row r="490">
      <c r="A490" s="7">
        <v>366.0</v>
      </c>
      <c r="B490" s="8" t="s">
        <v>3764</v>
      </c>
      <c r="C490" s="8" t="s">
        <v>3765</v>
      </c>
      <c r="D490" s="35">
        <v>2014.0</v>
      </c>
      <c r="E490" s="11" t="s">
        <v>140</v>
      </c>
      <c r="F490" s="12" t="s">
        <v>40</v>
      </c>
      <c r="G490" s="39">
        <v>0.0</v>
      </c>
      <c r="H490" s="14" t="s">
        <v>39</v>
      </c>
      <c r="I490" s="39">
        <v>16.0</v>
      </c>
      <c r="J490" s="16" t="s">
        <v>3436</v>
      </c>
      <c r="K490" s="80"/>
      <c r="L490" s="80"/>
      <c r="M490" s="80"/>
      <c r="N490" s="80"/>
      <c r="O490" s="80"/>
      <c r="P490" s="80"/>
      <c r="Q490" s="20" t="s">
        <v>3754</v>
      </c>
      <c r="X490" s="39"/>
      <c r="Y490" s="39"/>
      <c r="Z490" s="39"/>
      <c r="AA490" s="39"/>
      <c r="AB490" s="39"/>
      <c r="AC490" s="39"/>
      <c r="AD490" s="39"/>
      <c r="AF490" s="20"/>
      <c r="AG490" s="20"/>
      <c r="AH490" s="20"/>
      <c r="AI490" s="20"/>
      <c r="AJ490" s="20"/>
      <c r="AK490" s="20"/>
      <c r="AL490" s="20"/>
      <c r="AM490" s="20"/>
    </row>
    <row r="491">
      <c r="A491" s="7">
        <v>367.0</v>
      </c>
      <c r="B491" s="11" t="s">
        <v>1092</v>
      </c>
      <c r="C491" s="11" t="s">
        <v>1093</v>
      </c>
      <c r="D491" s="7">
        <v>2014.0</v>
      </c>
      <c r="E491" s="11" t="s">
        <v>47</v>
      </c>
      <c r="F491" s="12" t="s">
        <v>40</v>
      </c>
      <c r="G491" s="39">
        <v>0.0</v>
      </c>
      <c r="H491" s="14" t="s">
        <v>39</v>
      </c>
      <c r="I491" s="39">
        <v>30.0</v>
      </c>
      <c r="J491" s="16" t="s">
        <v>3436</v>
      </c>
      <c r="K491" s="25"/>
      <c r="L491" s="25"/>
      <c r="M491" s="25"/>
      <c r="N491" s="25"/>
      <c r="O491" s="25"/>
      <c r="P491" s="25"/>
      <c r="Q491" s="20" t="s">
        <v>3754</v>
      </c>
    </row>
    <row r="492">
      <c r="A492" s="34">
        <v>368.0</v>
      </c>
      <c r="B492" s="35" t="s">
        <v>2882</v>
      </c>
      <c r="C492" s="35" t="s">
        <v>2883</v>
      </c>
      <c r="D492" s="35">
        <v>2014.0</v>
      </c>
      <c r="E492" s="9" t="s">
        <v>31</v>
      </c>
      <c r="F492" s="9" t="s">
        <v>31</v>
      </c>
      <c r="G492" s="9" t="s">
        <v>31</v>
      </c>
      <c r="H492" s="9" t="s">
        <v>31</v>
      </c>
      <c r="I492" s="9" t="s">
        <v>31</v>
      </c>
      <c r="J492" s="9" t="s">
        <v>31</v>
      </c>
      <c r="K492" s="9" t="s">
        <v>31</v>
      </c>
      <c r="L492" s="9" t="s">
        <v>31</v>
      </c>
      <c r="M492" s="9" t="s">
        <v>31</v>
      </c>
      <c r="N492" s="9" t="s">
        <v>31</v>
      </c>
      <c r="O492" s="9" t="s">
        <v>31</v>
      </c>
      <c r="P492" s="9" t="s">
        <v>31</v>
      </c>
      <c r="Q492" s="39"/>
      <c r="R492" s="39"/>
      <c r="X492" s="39"/>
      <c r="Y492" s="39"/>
      <c r="Z492" s="39"/>
      <c r="AA492" s="39"/>
      <c r="AB492" s="39"/>
      <c r="AC492" s="39"/>
      <c r="AD492" s="39"/>
    </row>
    <row r="493">
      <c r="A493" s="34">
        <v>369.0</v>
      </c>
      <c r="B493" s="35" t="s">
        <v>2885</v>
      </c>
      <c r="C493" s="35" t="s">
        <v>2886</v>
      </c>
      <c r="D493" s="35">
        <v>2014.0</v>
      </c>
      <c r="E493" s="9" t="s">
        <v>31</v>
      </c>
      <c r="F493" s="9" t="s">
        <v>31</v>
      </c>
      <c r="G493" s="9" t="s">
        <v>31</v>
      </c>
      <c r="H493" s="9" t="s">
        <v>31</v>
      </c>
      <c r="I493" s="9" t="s">
        <v>31</v>
      </c>
      <c r="J493" s="9" t="s">
        <v>31</v>
      </c>
      <c r="K493" s="9" t="s">
        <v>31</v>
      </c>
      <c r="L493" s="9" t="s">
        <v>31</v>
      </c>
      <c r="M493" s="9" t="s">
        <v>31</v>
      </c>
      <c r="N493" s="9" t="s">
        <v>31</v>
      </c>
      <c r="O493" s="9" t="s">
        <v>31</v>
      </c>
      <c r="P493" s="9" t="s">
        <v>31</v>
      </c>
      <c r="Q493" s="39"/>
      <c r="R493" s="39"/>
      <c r="AE493" s="39"/>
    </row>
    <row r="494">
      <c r="A494" s="7">
        <v>370.0</v>
      </c>
      <c r="B494" s="11" t="s">
        <v>1095</v>
      </c>
      <c r="C494" s="11" t="s">
        <v>1096</v>
      </c>
      <c r="D494" s="7">
        <v>2013.0</v>
      </c>
      <c r="E494" s="11" t="s">
        <v>47</v>
      </c>
      <c r="F494" s="12" t="s">
        <v>39</v>
      </c>
      <c r="G494" s="72"/>
      <c r="H494" s="14" t="s">
        <v>40</v>
      </c>
      <c r="I494" s="39">
        <v>0.0</v>
      </c>
      <c r="J494" s="16" t="s">
        <v>3436</v>
      </c>
      <c r="K494" s="25"/>
      <c r="L494" s="25"/>
      <c r="M494" s="25"/>
      <c r="N494" s="25"/>
      <c r="O494" s="25"/>
      <c r="P494" s="11" t="s">
        <v>1098</v>
      </c>
    </row>
    <row r="495">
      <c r="A495" s="7">
        <v>371.0</v>
      </c>
      <c r="B495" s="11" t="s">
        <v>1099</v>
      </c>
      <c r="C495" s="11" t="s">
        <v>1100</v>
      </c>
      <c r="D495" s="7">
        <v>2013.0</v>
      </c>
      <c r="E495" s="9" t="s">
        <v>31</v>
      </c>
      <c r="F495" s="9" t="s">
        <v>31</v>
      </c>
      <c r="G495" s="9" t="s">
        <v>31</v>
      </c>
      <c r="H495" s="9" t="s">
        <v>31</v>
      </c>
      <c r="I495" s="9" t="s">
        <v>31</v>
      </c>
      <c r="J495" s="9" t="s">
        <v>31</v>
      </c>
      <c r="K495" s="11"/>
      <c r="L495" s="25"/>
      <c r="M495" s="25"/>
      <c r="N495" s="25"/>
      <c r="O495" s="25"/>
      <c r="P495" s="11" t="s">
        <v>604</v>
      </c>
      <c r="X495" s="39"/>
      <c r="Y495" s="39"/>
      <c r="Z495" s="39"/>
      <c r="AA495" s="39"/>
      <c r="AB495" s="39"/>
      <c r="AC495" s="39"/>
      <c r="AD495" s="39"/>
      <c r="AE495" s="39"/>
      <c r="AF495" s="39"/>
      <c r="AG495" s="39"/>
      <c r="AH495" s="39"/>
      <c r="AI495" s="39"/>
      <c r="AJ495" s="39"/>
      <c r="AK495" s="39"/>
      <c r="AL495" s="39"/>
      <c r="AM495" s="39"/>
    </row>
    <row r="496">
      <c r="A496" s="34">
        <v>372.0</v>
      </c>
      <c r="B496" s="35" t="s">
        <v>2888</v>
      </c>
      <c r="C496" s="35" t="s">
        <v>2889</v>
      </c>
      <c r="D496" s="35">
        <v>2013.0</v>
      </c>
      <c r="E496" s="9" t="s">
        <v>31</v>
      </c>
      <c r="F496" s="9" t="s">
        <v>31</v>
      </c>
      <c r="G496" s="9" t="s">
        <v>31</v>
      </c>
      <c r="H496" s="9" t="s">
        <v>31</v>
      </c>
      <c r="I496" s="9" t="s">
        <v>31</v>
      </c>
      <c r="J496" s="9" t="s">
        <v>31</v>
      </c>
      <c r="K496" s="9" t="s">
        <v>31</v>
      </c>
      <c r="L496" s="9" t="s">
        <v>31</v>
      </c>
      <c r="M496" s="9" t="s">
        <v>31</v>
      </c>
      <c r="N496" s="9" t="s">
        <v>31</v>
      </c>
      <c r="O496" s="9" t="s">
        <v>31</v>
      </c>
      <c r="P496" s="9" t="s">
        <v>31</v>
      </c>
      <c r="Q496" s="39"/>
      <c r="R496" s="39"/>
    </row>
    <row r="497">
      <c r="A497" s="7">
        <v>373.0</v>
      </c>
      <c r="B497" s="11" t="s">
        <v>1103</v>
      </c>
      <c r="C497" s="11" t="s">
        <v>1104</v>
      </c>
      <c r="D497" s="7">
        <v>2013.0</v>
      </c>
      <c r="E497" s="11" t="s">
        <v>173</v>
      </c>
      <c r="F497" s="12" t="s">
        <v>40</v>
      </c>
      <c r="G497" s="39">
        <v>0.0</v>
      </c>
      <c r="H497" s="14" t="s">
        <v>39</v>
      </c>
      <c r="I497" s="39">
        <v>16.0</v>
      </c>
      <c r="J497" s="16" t="s">
        <v>3436</v>
      </c>
      <c r="K497" s="25"/>
      <c r="L497" s="25"/>
      <c r="M497" s="25"/>
      <c r="N497" s="25"/>
      <c r="O497" s="25"/>
      <c r="P497" s="25"/>
      <c r="S497" s="20"/>
      <c r="T497" s="20"/>
      <c r="U497" s="20"/>
      <c r="V497" s="20"/>
      <c r="W497" s="20"/>
      <c r="AF497" s="39"/>
      <c r="AG497" s="39"/>
      <c r="AH497" s="39"/>
      <c r="AI497" s="39"/>
      <c r="AJ497" s="39"/>
      <c r="AK497" s="39"/>
      <c r="AL497" s="39"/>
      <c r="AM497" s="39"/>
    </row>
    <row r="498">
      <c r="A498" s="34">
        <v>374.0</v>
      </c>
      <c r="B498" s="35" t="s">
        <v>2891</v>
      </c>
      <c r="C498" s="35" t="s">
        <v>2892</v>
      </c>
      <c r="D498" s="35">
        <v>2013.0</v>
      </c>
      <c r="E498" s="9" t="s">
        <v>31</v>
      </c>
      <c r="F498" s="9" t="s">
        <v>31</v>
      </c>
      <c r="G498" s="9" t="s">
        <v>31</v>
      </c>
      <c r="H498" s="9" t="s">
        <v>31</v>
      </c>
      <c r="I498" s="9" t="s">
        <v>31</v>
      </c>
      <c r="J498" s="9" t="s">
        <v>31</v>
      </c>
      <c r="K498" s="9" t="s">
        <v>31</v>
      </c>
      <c r="L498" s="9" t="s">
        <v>31</v>
      </c>
      <c r="M498" s="9" t="s">
        <v>31</v>
      </c>
      <c r="N498" s="9" t="s">
        <v>31</v>
      </c>
      <c r="O498" s="9" t="s">
        <v>31</v>
      </c>
      <c r="P498" s="9" t="s">
        <v>31</v>
      </c>
      <c r="Q498" s="39"/>
      <c r="R498" s="39"/>
      <c r="AE498" s="39"/>
    </row>
    <row r="499">
      <c r="A499" s="7">
        <v>375.0</v>
      </c>
      <c r="B499" s="11" t="s">
        <v>1106</v>
      </c>
      <c r="C499" s="11" t="s">
        <v>1107</v>
      </c>
      <c r="D499" s="7">
        <v>2013.0</v>
      </c>
      <c r="E499" s="11" t="s">
        <v>1109</v>
      </c>
      <c r="F499" s="12" t="s">
        <v>39</v>
      </c>
      <c r="G499" s="72"/>
      <c r="H499" s="14" t="s">
        <v>39</v>
      </c>
      <c r="I499" s="72"/>
      <c r="J499" s="12" t="s">
        <v>40</v>
      </c>
      <c r="K499" s="11"/>
      <c r="L499" s="25"/>
      <c r="M499" s="25"/>
      <c r="N499" s="25"/>
      <c r="O499" s="25"/>
      <c r="P499" s="11" t="s">
        <v>1110</v>
      </c>
      <c r="X499" s="20"/>
      <c r="Y499" s="20"/>
      <c r="Z499" s="20"/>
      <c r="AA499" s="20"/>
      <c r="AB499" s="20"/>
      <c r="AC499" s="20"/>
      <c r="AD499" s="20"/>
    </row>
    <row r="500">
      <c r="A500" s="34">
        <v>376.0</v>
      </c>
      <c r="B500" s="35" t="s">
        <v>2894</v>
      </c>
      <c r="C500" s="35" t="s">
        <v>2895</v>
      </c>
      <c r="D500" s="35">
        <v>2013.0</v>
      </c>
      <c r="E500" s="9" t="s">
        <v>31</v>
      </c>
      <c r="F500" s="9" t="s">
        <v>31</v>
      </c>
      <c r="G500" s="9" t="s">
        <v>31</v>
      </c>
      <c r="H500" s="9" t="s">
        <v>31</v>
      </c>
      <c r="I500" s="9" t="s">
        <v>31</v>
      </c>
      <c r="J500" s="9" t="s">
        <v>31</v>
      </c>
      <c r="K500" s="9" t="s">
        <v>31</v>
      </c>
      <c r="L500" s="9" t="s">
        <v>31</v>
      </c>
      <c r="M500" s="9" t="s">
        <v>31</v>
      </c>
      <c r="N500" s="9" t="s">
        <v>31</v>
      </c>
      <c r="O500" s="9" t="s">
        <v>31</v>
      </c>
      <c r="P500" s="9" t="s">
        <v>31</v>
      </c>
      <c r="Q500" s="39"/>
      <c r="R500" s="39"/>
      <c r="AF500" s="39"/>
      <c r="AG500" s="39"/>
      <c r="AH500" s="39"/>
      <c r="AI500" s="39"/>
      <c r="AJ500" s="39"/>
      <c r="AK500" s="39"/>
      <c r="AL500" s="39"/>
      <c r="AM500" s="39"/>
    </row>
    <row r="501">
      <c r="A501" s="7">
        <v>377.0</v>
      </c>
      <c r="B501" s="11" t="s">
        <v>1111</v>
      </c>
      <c r="C501" s="11" t="s">
        <v>1112</v>
      </c>
      <c r="D501" s="7">
        <v>2013.0</v>
      </c>
      <c r="E501" s="11" t="s">
        <v>84</v>
      </c>
      <c r="F501" s="12" t="s">
        <v>39</v>
      </c>
      <c r="G501" s="39">
        <v>80.0</v>
      </c>
      <c r="H501" s="14" t="s">
        <v>40</v>
      </c>
      <c r="I501" s="39">
        <v>0.0</v>
      </c>
      <c r="J501" s="16" t="s">
        <v>3436</v>
      </c>
      <c r="K501" s="25"/>
      <c r="L501" s="25"/>
      <c r="M501" s="25"/>
      <c r="N501" s="25"/>
      <c r="O501" s="25"/>
      <c r="P501" s="25"/>
      <c r="X501" s="20"/>
      <c r="Y501" s="20"/>
      <c r="Z501" s="20"/>
      <c r="AA501" s="20"/>
      <c r="AB501" s="20"/>
      <c r="AC501" s="20"/>
      <c r="AD501" s="20"/>
    </row>
    <row r="502">
      <c r="A502" s="7">
        <v>378.0</v>
      </c>
      <c r="B502" s="11" t="s">
        <v>1114</v>
      </c>
      <c r="C502" s="11" t="s">
        <v>1115</v>
      </c>
      <c r="D502" s="7">
        <v>2013.0</v>
      </c>
      <c r="E502" s="11" t="s">
        <v>766</v>
      </c>
      <c r="F502" s="12" t="s">
        <v>39</v>
      </c>
      <c r="G502" s="39">
        <v>36.0</v>
      </c>
      <c r="H502" s="14" t="s">
        <v>40</v>
      </c>
      <c r="I502" s="39">
        <v>0.0</v>
      </c>
      <c r="J502" s="16" t="s">
        <v>3436</v>
      </c>
      <c r="K502" s="25"/>
      <c r="L502" s="25"/>
      <c r="M502" s="25"/>
      <c r="N502" s="25"/>
      <c r="O502" s="25"/>
      <c r="P502" s="11" t="s">
        <v>303</v>
      </c>
      <c r="AE502" s="20"/>
    </row>
    <row r="503">
      <c r="A503" s="7">
        <v>379.0</v>
      </c>
      <c r="B503" s="11" t="s">
        <v>1117</v>
      </c>
      <c r="C503" s="11" t="s">
        <v>1118</v>
      </c>
      <c r="D503" s="7">
        <v>2013.0</v>
      </c>
      <c r="E503" s="11" t="s">
        <v>1120</v>
      </c>
      <c r="F503" s="12" t="s">
        <v>39</v>
      </c>
      <c r="G503" s="39">
        <v>27.0</v>
      </c>
      <c r="H503" s="14" t="s">
        <v>40</v>
      </c>
      <c r="I503" s="39">
        <v>0.0</v>
      </c>
      <c r="J503" s="16" t="s">
        <v>3436</v>
      </c>
      <c r="K503" s="25"/>
      <c r="L503" s="25"/>
      <c r="M503" s="25"/>
      <c r="N503" s="25"/>
      <c r="O503" s="25"/>
      <c r="P503" s="25"/>
      <c r="S503" s="39"/>
      <c r="T503" s="39"/>
      <c r="U503" s="39"/>
      <c r="V503" s="39"/>
      <c r="W503" s="39"/>
    </row>
    <row r="504">
      <c r="A504" s="7">
        <v>380.0</v>
      </c>
      <c r="B504" s="11" t="s">
        <v>1121</v>
      </c>
      <c r="C504" s="11" t="s">
        <v>1122</v>
      </c>
      <c r="D504" s="7">
        <v>2013.0</v>
      </c>
      <c r="E504" s="11" t="s">
        <v>84</v>
      </c>
      <c r="F504" s="12" t="s">
        <v>39</v>
      </c>
      <c r="G504" s="39">
        <v>31.0</v>
      </c>
      <c r="H504" s="14" t="s">
        <v>40</v>
      </c>
      <c r="I504" s="39">
        <v>0.0</v>
      </c>
      <c r="J504" s="16" t="s">
        <v>3436</v>
      </c>
      <c r="K504" s="25"/>
      <c r="L504" s="25"/>
      <c r="M504" s="25"/>
      <c r="N504" s="25"/>
      <c r="O504" s="25"/>
      <c r="P504" s="25"/>
      <c r="X504" s="39"/>
      <c r="Y504" s="39"/>
      <c r="Z504" s="39"/>
      <c r="AA504" s="39"/>
      <c r="AB504" s="39"/>
      <c r="AC504" s="39"/>
      <c r="AD504" s="39"/>
      <c r="AE504" s="20"/>
      <c r="AF504" s="20"/>
      <c r="AG504" s="20"/>
      <c r="AH504" s="20"/>
      <c r="AI504" s="20"/>
      <c r="AJ504" s="20"/>
      <c r="AK504" s="20"/>
      <c r="AL504" s="20"/>
      <c r="AM504" s="20"/>
    </row>
    <row r="505">
      <c r="A505" s="7">
        <v>381.0</v>
      </c>
      <c r="B505" s="11" t="s">
        <v>1124</v>
      </c>
      <c r="C505" s="11" t="s">
        <v>1125</v>
      </c>
      <c r="D505" s="7">
        <v>2013.0</v>
      </c>
      <c r="E505" s="11" t="s">
        <v>54</v>
      </c>
      <c r="F505" s="12" t="s">
        <v>39</v>
      </c>
      <c r="G505" s="39">
        <v>58.0</v>
      </c>
      <c r="H505" s="14" t="s">
        <v>40</v>
      </c>
      <c r="I505" s="39">
        <v>0.0</v>
      </c>
      <c r="J505" s="16" t="s">
        <v>3436</v>
      </c>
      <c r="K505" s="25"/>
      <c r="L505" s="25"/>
      <c r="M505" s="25"/>
      <c r="N505" s="25"/>
      <c r="O505" s="25"/>
      <c r="P505" s="25"/>
    </row>
    <row r="506">
      <c r="A506" s="7">
        <v>382.0</v>
      </c>
      <c r="B506" s="11" t="s">
        <v>1127</v>
      </c>
      <c r="C506" s="11" t="s">
        <v>1128</v>
      </c>
      <c r="D506" s="7">
        <v>2013.0</v>
      </c>
      <c r="E506" s="11" t="s">
        <v>84</v>
      </c>
      <c r="F506" s="12" t="s">
        <v>39</v>
      </c>
      <c r="G506" s="39">
        <v>37.0</v>
      </c>
      <c r="H506" s="14" t="s">
        <v>40</v>
      </c>
      <c r="I506" s="39">
        <v>0.0</v>
      </c>
      <c r="J506" s="16" t="s">
        <v>3436</v>
      </c>
      <c r="K506" s="25"/>
      <c r="L506" s="25"/>
      <c r="M506" s="25"/>
      <c r="N506" s="25"/>
      <c r="O506" s="25"/>
      <c r="P506" s="25"/>
      <c r="AF506" s="20"/>
      <c r="AG506" s="20"/>
      <c r="AH506" s="20"/>
      <c r="AI506" s="20"/>
      <c r="AJ506" s="20"/>
      <c r="AK506" s="20"/>
      <c r="AL506" s="20"/>
      <c r="AM506" s="20"/>
    </row>
    <row r="507">
      <c r="A507" s="7">
        <v>383.0</v>
      </c>
      <c r="B507" s="11" t="s">
        <v>1130</v>
      </c>
      <c r="C507" s="11" t="s">
        <v>1131</v>
      </c>
      <c r="D507" s="7">
        <v>2013.0</v>
      </c>
      <c r="E507" s="11" t="s">
        <v>47</v>
      </c>
      <c r="F507" s="12" t="s">
        <v>39</v>
      </c>
      <c r="G507" s="39">
        <v>20.0</v>
      </c>
      <c r="H507" s="14" t="s">
        <v>40</v>
      </c>
      <c r="I507" s="39">
        <v>0.0</v>
      </c>
      <c r="J507" s="16" t="s">
        <v>3436</v>
      </c>
      <c r="K507" s="25"/>
      <c r="L507" s="25"/>
      <c r="M507" s="25"/>
      <c r="N507" s="25"/>
      <c r="O507" s="25"/>
      <c r="P507" s="25"/>
      <c r="AE507" s="39"/>
    </row>
    <row r="508">
      <c r="A508" s="7">
        <v>384.0</v>
      </c>
      <c r="B508" s="11" t="s">
        <v>1133</v>
      </c>
      <c r="C508" s="11" t="s">
        <v>1134</v>
      </c>
      <c r="D508" s="7">
        <v>2013.0</v>
      </c>
      <c r="E508" s="11" t="s">
        <v>84</v>
      </c>
      <c r="F508" s="12" t="s">
        <v>39</v>
      </c>
      <c r="G508" s="72"/>
      <c r="H508" s="14" t="s">
        <v>39</v>
      </c>
      <c r="I508" s="72"/>
      <c r="J508" s="12" t="s">
        <v>39</v>
      </c>
      <c r="K508" s="11"/>
      <c r="L508" s="25"/>
      <c r="M508" s="25"/>
      <c r="N508" s="25"/>
      <c r="O508" s="25"/>
      <c r="P508" s="11" t="s">
        <v>1136</v>
      </c>
      <c r="R508" s="20"/>
      <c r="S508" s="39"/>
      <c r="T508" s="39"/>
      <c r="U508" s="39"/>
      <c r="V508" s="39"/>
      <c r="W508" s="39"/>
    </row>
    <row r="509">
      <c r="A509" s="7">
        <v>385.0</v>
      </c>
      <c r="B509" s="11" t="s">
        <v>1137</v>
      </c>
      <c r="C509" s="11" t="s">
        <v>1138</v>
      </c>
      <c r="D509" s="7">
        <v>2013.0</v>
      </c>
      <c r="E509" s="11" t="s">
        <v>47</v>
      </c>
      <c r="F509" s="12" t="s">
        <v>39</v>
      </c>
      <c r="G509" s="39">
        <v>20.0</v>
      </c>
      <c r="H509" s="14" t="s">
        <v>40</v>
      </c>
      <c r="I509" s="39">
        <v>0.0</v>
      </c>
      <c r="J509" s="16" t="s">
        <v>3436</v>
      </c>
      <c r="K509" s="25"/>
      <c r="L509" s="25"/>
      <c r="M509" s="25"/>
      <c r="N509" s="25"/>
      <c r="O509" s="25"/>
      <c r="P509" s="11" t="s">
        <v>1140</v>
      </c>
      <c r="X509" s="39"/>
      <c r="Y509" s="39"/>
      <c r="Z509" s="39"/>
      <c r="AA509" s="39"/>
      <c r="AB509" s="39"/>
      <c r="AC509" s="39"/>
      <c r="AD509" s="39"/>
      <c r="AF509" s="39"/>
      <c r="AG509" s="39"/>
      <c r="AH509" s="39"/>
      <c r="AI509" s="39"/>
      <c r="AJ509" s="39"/>
      <c r="AK509" s="39"/>
      <c r="AL509" s="39"/>
      <c r="AM509" s="39"/>
    </row>
    <row r="510">
      <c r="A510" s="7">
        <v>386.0</v>
      </c>
      <c r="B510" s="11" t="s">
        <v>1141</v>
      </c>
      <c r="C510" s="11" t="s">
        <v>1142</v>
      </c>
      <c r="D510" s="7">
        <v>2013.0</v>
      </c>
      <c r="E510" s="11" t="s">
        <v>47</v>
      </c>
      <c r="F510" s="12" t="s">
        <v>39</v>
      </c>
      <c r="G510" s="39">
        <v>46.0</v>
      </c>
      <c r="H510" s="14" t="s">
        <v>40</v>
      </c>
      <c r="I510" s="39">
        <v>0.0</v>
      </c>
      <c r="J510" s="16" t="s">
        <v>3436</v>
      </c>
      <c r="K510" s="25"/>
      <c r="L510" s="25"/>
      <c r="M510" s="25"/>
      <c r="N510" s="25"/>
      <c r="O510" s="25"/>
      <c r="P510" s="25"/>
      <c r="X510" s="20"/>
      <c r="Y510" s="20"/>
      <c r="Z510" s="20"/>
      <c r="AA510" s="20"/>
      <c r="AB510" s="20"/>
      <c r="AC510" s="20"/>
      <c r="AD510" s="20"/>
    </row>
    <row r="511">
      <c r="A511" s="7">
        <v>387.0</v>
      </c>
      <c r="B511" s="11" t="s">
        <v>1144</v>
      </c>
      <c r="C511" s="11" t="s">
        <v>1145</v>
      </c>
      <c r="D511" s="7">
        <v>2013.0</v>
      </c>
      <c r="E511" s="11" t="s">
        <v>1147</v>
      </c>
      <c r="F511" s="14" t="s">
        <v>39</v>
      </c>
      <c r="G511" s="39">
        <v>95.0</v>
      </c>
      <c r="H511" s="14" t="s">
        <v>39</v>
      </c>
      <c r="I511" s="39">
        <v>110.0</v>
      </c>
      <c r="J511" s="12" t="s">
        <v>40</v>
      </c>
      <c r="K511" s="11"/>
      <c r="L511" s="25"/>
      <c r="M511" s="25"/>
      <c r="N511" s="25"/>
      <c r="O511" s="25"/>
      <c r="P511" s="11" t="s">
        <v>1148</v>
      </c>
      <c r="S511" s="39"/>
      <c r="T511" s="39"/>
      <c r="U511" s="39"/>
      <c r="V511" s="39"/>
      <c r="W511" s="39"/>
    </row>
    <row r="512">
      <c r="A512" s="7">
        <v>388.0</v>
      </c>
      <c r="B512" s="11" t="s">
        <v>1149</v>
      </c>
      <c r="C512" s="11" t="s">
        <v>1150</v>
      </c>
      <c r="D512" s="7">
        <v>2013.0</v>
      </c>
      <c r="E512" s="11" t="s">
        <v>944</v>
      </c>
      <c r="F512" s="14" t="s">
        <v>39</v>
      </c>
      <c r="G512" s="39">
        <v>61.0</v>
      </c>
      <c r="H512" s="14" t="s">
        <v>39</v>
      </c>
      <c r="I512" s="39">
        <v>73.0</v>
      </c>
      <c r="J512" s="12" t="s">
        <v>40</v>
      </c>
      <c r="K512" s="11"/>
      <c r="L512" s="25"/>
      <c r="M512" s="25"/>
      <c r="N512" s="25"/>
      <c r="O512" s="25"/>
      <c r="P512" s="11" t="s">
        <v>1152</v>
      </c>
      <c r="AE512" s="39"/>
    </row>
    <row r="513">
      <c r="A513" s="7">
        <v>389.0</v>
      </c>
      <c r="B513" s="11" t="s">
        <v>1153</v>
      </c>
      <c r="C513" s="11" t="s">
        <v>1154</v>
      </c>
      <c r="D513" s="7">
        <v>2013.0</v>
      </c>
      <c r="E513" s="11" t="s">
        <v>47</v>
      </c>
      <c r="F513" s="12" t="s">
        <v>40</v>
      </c>
      <c r="G513" s="39">
        <v>0.0</v>
      </c>
      <c r="H513" s="14" t="s">
        <v>39</v>
      </c>
      <c r="I513" s="39">
        <v>60.0</v>
      </c>
      <c r="J513" s="16" t="s">
        <v>3436</v>
      </c>
      <c r="K513" s="25"/>
      <c r="L513" s="25"/>
      <c r="M513" s="25"/>
      <c r="N513" s="25"/>
      <c r="O513" s="25"/>
      <c r="P513" s="25"/>
      <c r="S513" s="20"/>
      <c r="T513" s="20"/>
      <c r="U513" s="20"/>
      <c r="V513" s="20"/>
      <c r="W513" s="20"/>
      <c r="AE513" s="20"/>
    </row>
    <row r="514">
      <c r="A514" s="34">
        <v>390.0</v>
      </c>
      <c r="B514" s="35" t="s">
        <v>2897</v>
      </c>
      <c r="C514" s="35" t="s">
        <v>2898</v>
      </c>
      <c r="D514" s="35">
        <v>2013.0</v>
      </c>
      <c r="E514" s="9" t="s">
        <v>31</v>
      </c>
      <c r="F514" s="9" t="s">
        <v>31</v>
      </c>
      <c r="G514" s="9" t="s">
        <v>31</v>
      </c>
      <c r="H514" s="9" t="s">
        <v>31</v>
      </c>
      <c r="I514" s="9" t="s">
        <v>31</v>
      </c>
      <c r="J514" s="9" t="s">
        <v>31</v>
      </c>
      <c r="K514" s="9" t="s">
        <v>31</v>
      </c>
      <c r="L514" s="9" t="s">
        <v>31</v>
      </c>
      <c r="M514" s="9" t="s">
        <v>31</v>
      </c>
      <c r="N514" s="9" t="s">
        <v>31</v>
      </c>
      <c r="O514" s="9" t="s">
        <v>31</v>
      </c>
      <c r="P514" s="9" t="s">
        <v>31</v>
      </c>
      <c r="Q514" s="39"/>
      <c r="R514" s="39"/>
      <c r="S514" s="39"/>
      <c r="T514" s="39"/>
      <c r="U514" s="39"/>
      <c r="V514" s="39"/>
      <c r="W514" s="39"/>
      <c r="X514" s="20"/>
      <c r="Y514" s="20"/>
      <c r="Z514" s="20"/>
      <c r="AA514" s="20"/>
      <c r="AB514" s="20"/>
      <c r="AC514" s="20"/>
      <c r="AD514" s="20"/>
      <c r="AF514" s="39"/>
      <c r="AG514" s="39"/>
      <c r="AH514" s="39"/>
      <c r="AI514" s="39"/>
      <c r="AJ514" s="39"/>
      <c r="AK514" s="39"/>
      <c r="AL514" s="39"/>
      <c r="AM514" s="39"/>
    </row>
    <row r="515">
      <c r="A515" s="7">
        <v>391.0</v>
      </c>
      <c r="B515" s="11" t="s">
        <v>1156</v>
      </c>
      <c r="C515" s="11" t="s">
        <v>1157</v>
      </c>
      <c r="D515" s="7">
        <v>2013.0</v>
      </c>
      <c r="E515" s="11" t="s">
        <v>84</v>
      </c>
      <c r="F515" s="12" t="s">
        <v>39</v>
      </c>
      <c r="G515" s="39">
        <v>12.0</v>
      </c>
      <c r="H515" s="14" t="s">
        <v>40</v>
      </c>
      <c r="I515" s="39">
        <v>0.0</v>
      </c>
      <c r="J515" s="16" t="s">
        <v>3436</v>
      </c>
      <c r="K515" s="25"/>
      <c r="L515" s="25"/>
      <c r="M515" s="25"/>
      <c r="N515" s="25"/>
      <c r="O515" s="25"/>
      <c r="P515" s="25"/>
      <c r="AF515" s="20"/>
      <c r="AG515" s="20"/>
      <c r="AH515" s="20"/>
      <c r="AI515" s="20"/>
      <c r="AJ515" s="20"/>
      <c r="AK515" s="20"/>
      <c r="AL515" s="20"/>
      <c r="AM515" s="20"/>
    </row>
    <row r="516">
      <c r="A516" s="7">
        <v>392.0</v>
      </c>
      <c r="B516" s="8" t="s">
        <v>3766</v>
      </c>
      <c r="C516" s="8" t="s">
        <v>3767</v>
      </c>
      <c r="D516" s="7">
        <v>2013.0</v>
      </c>
      <c r="E516" s="11" t="s">
        <v>84</v>
      </c>
      <c r="F516" s="12" t="s">
        <v>39</v>
      </c>
      <c r="G516" s="39">
        <v>48.0</v>
      </c>
      <c r="H516" s="14" t="s">
        <v>40</v>
      </c>
      <c r="I516" s="39">
        <v>0.0</v>
      </c>
      <c r="J516" s="16" t="s">
        <v>3436</v>
      </c>
      <c r="K516" s="80"/>
      <c r="L516" s="80"/>
      <c r="M516" s="80"/>
      <c r="N516" s="80"/>
      <c r="O516" s="80"/>
      <c r="P516" s="80"/>
      <c r="X516" s="39"/>
      <c r="Y516" s="39"/>
      <c r="Z516" s="39"/>
      <c r="AA516" s="39"/>
      <c r="AB516" s="39"/>
      <c r="AC516" s="39"/>
      <c r="AD516" s="39"/>
    </row>
    <row r="517">
      <c r="A517" s="7">
        <v>393.0</v>
      </c>
      <c r="B517" s="11" t="s">
        <v>1159</v>
      </c>
      <c r="C517" s="11" t="s">
        <v>1160</v>
      </c>
      <c r="D517" s="7">
        <v>2013.0</v>
      </c>
      <c r="E517" s="11" t="s">
        <v>443</v>
      </c>
      <c r="F517" s="12" t="s">
        <v>39</v>
      </c>
      <c r="G517" s="72"/>
      <c r="H517" s="14" t="s">
        <v>40</v>
      </c>
      <c r="I517" s="39">
        <v>0.0</v>
      </c>
      <c r="J517" s="16" t="s">
        <v>3436</v>
      </c>
      <c r="K517" s="25"/>
      <c r="L517" s="25"/>
      <c r="M517" s="25"/>
      <c r="N517" s="25"/>
      <c r="O517" s="25"/>
      <c r="P517" s="25"/>
      <c r="AE517" s="20"/>
    </row>
    <row r="518">
      <c r="A518" s="7">
        <v>394.0</v>
      </c>
      <c r="B518" s="11" t="s">
        <v>1162</v>
      </c>
      <c r="C518" s="11" t="s">
        <v>1163</v>
      </c>
      <c r="D518" s="7">
        <v>2013.0</v>
      </c>
      <c r="E518" s="11" t="s">
        <v>47</v>
      </c>
      <c r="F518" s="12" t="s">
        <v>40</v>
      </c>
      <c r="G518" s="39">
        <v>0.0</v>
      </c>
      <c r="H518" s="14" t="s">
        <v>39</v>
      </c>
      <c r="I518" s="39">
        <v>32.0</v>
      </c>
      <c r="J518" s="16" t="s">
        <v>3436</v>
      </c>
      <c r="K518" s="25"/>
      <c r="L518" s="25"/>
      <c r="M518" s="25"/>
      <c r="N518" s="25"/>
      <c r="O518" s="25"/>
      <c r="P518" s="25"/>
    </row>
    <row r="519">
      <c r="A519" s="34">
        <v>395.0</v>
      </c>
      <c r="B519" s="35" t="s">
        <v>2900</v>
      </c>
      <c r="C519" s="35" t="s">
        <v>2901</v>
      </c>
      <c r="D519" s="35">
        <v>2013.0</v>
      </c>
      <c r="E519" s="9" t="s">
        <v>31</v>
      </c>
      <c r="F519" s="9" t="s">
        <v>31</v>
      </c>
      <c r="G519" s="9" t="s">
        <v>31</v>
      </c>
      <c r="H519" s="9" t="s">
        <v>31</v>
      </c>
      <c r="I519" s="9" t="s">
        <v>31</v>
      </c>
      <c r="J519" s="9" t="s">
        <v>31</v>
      </c>
      <c r="K519" s="9" t="s">
        <v>31</v>
      </c>
      <c r="L519" s="9" t="s">
        <v>31</v>
      </c>
      <c r="M519" s="9" t="s">
        <v>31</v>
      </c>
      <c r="N519" s="9" t="s">
        <v>31</v>
      </c>
      <c r="O519" s="9" t="s">
        <v>31</v>
      </c>
      <c r="P519" s="9" t="s">
        <v>31</v>
      </c>
      <c r="Q519" s="39"/>
      <c r="R519" s="39"/>
      <c r="X519" s="39"/>
      <c r="Y519" s="39"/>
      <c r="Z519" s="39"/>
      <c r="AA519" s="39"/>
      <c r="AB519" s="39"/>
      <c r="AC519" s="39"/>
      <c r="AD519" s="39"/>
      <c r="AE519" s="39"/>
      <c r="AF519" s="20"/>
      <c r="AG519" s="20"/>
      <c r="AH519" s="20"/>
      <c r="AI519" s="20"/>
      <c r="AJ519" s="20"/>
      <c r="AK519" s="20"/>
      <c r="AL519" s="20"/>
      <c r="AM519" s="20"/>
    </row>
    <row r="520">
      <c r="A520" s="7">
        <v>396.0</v>
      </c>
      <c r="B520" s="11" t="s">
        <v>1165</v>
      </c>
      <c r="C520" s="11" t="s">
        <v>1166</v>
      </c>
      <c r="D520" s="7">
        <v>2013.0</v>
      </c>
      <c r="E520" s="11" t="s">
        <v>1168</v>
      </c>
      <c r="F520" s="12" t="s">
        <v>39</v>
      </c>
      <c r="G520" s="39">
        <v>124.0</v>
      </c>
      <c r="H520" s="14" t="s">
        <v>40</v>
      </c>
      <c r="I520" s="39">
        <v>0.0</v>
      </c>
      <c r="J520" s="16" t="s">
        <v>3436</v>
      </c>
      <c r="K520" s="25"/>
      <c r="L520" s="25"/>
      <c r="M520" s="25"/>
      <c r="N520" s="25"/>
      <c r="O520" s="25"/>
      <c r="P520" s="11" t="s">
        <v>1169</v>
      </c>
    </row>
    <row r="521">
      <c r="A521" s="7">
        <v>397.0</v>
      </c>
      <c r="B521" s="11" t="s">
        <v>1170</v>
      </c>
      <c r="C521" s="11" t="s">
        <v>1171</v>
      </c>
      <c r="D521" s="7">
        <v>2013.0</v>
      </c>
      <c r="E521" s="11" t="s">
        <v>1173</v>
      </c>
      <c r="F521" s="12" t="s">
        <v>74</v>
      </c>
      <c r="G521" s="72"/>
      <c r="H521" s="12" t="s">
        <v>74</v>
      </c>
      <c r="I521" s="72"/>
      <c r="J521" s="12" t="s">
        <v>74</v>
      </c>
      <c r="K521" s="25"/>
      <c r="L521" s="25"/>
      <c r="M521" s="25"/>
      <c r="N521" s="25"/>
      <c r="O521" s="25"/>
      <c r="P521" s="11" t="s">
        <v>1174</v>
      </c>
      <c r="S521" s="39"/>
      <c r="T521" s="39"/>
      <c r="U521" s="39"/>
      <c r="V521" s="39"/>
      <c r="W521" s="39"/>
      <c r="AF521" s="39"/>
      <c r="AG521" s="39"/>
      <c r="AH521" s="39"/>
      <c r="AI521" s="39"/>
      <c r="AJ521" s="39"/>
      <c r="AK521" s="39"/>
      <c r="AL521" s="39"/>
      <c r="AM521" s="39"/>
    </row>
    <row r="522">
      <c r="A522" s="7">
        <v>398.0</v>
      </c>
      <c r="B522" s="11" t="s">
        <v>1175</v>
      </c>
      <c r="C522" s="11" t="s">
        <v>1176</v>
      </c>
      <c r="D522" s="7">
        <v>2013.0</v>
      </c>
      <c r="E522" s="9" t="s">
        <v>31</v>
      </c>
      <c r="F522" s="9" t="s">
        <v>31</v>
      </c>
      <c r="G522" s="9" t="s">
        <v>31</v>
      </c>
      <c r="H522" s="9" t="s">
        <v>31</v>
      </c>
      <c r="I522" s="9" t="s">
        <v>31</v>
      </c>
      <c r="J522" s="9" t="s">
        <v>31</v>
      </c>
      <c r="K522" s="9" t="s">
        <v>31</v>
      </c>
      <c r="L522" s="9" t="s">
        <v>31</v>
      </c>
      <c r="M522" s="9" t="s">
        <v>31</v>
      </c>
      <c r="N522" s="9" t="s">
        <v>31</v>
      </c>
      <c r="O522" s="9" t="s">
        <v>31</v>
      </c>
      <c r="P522" s="9" t="s">
        <v>31</v>
      </c>
      <c r="Q522" s="39"/>
      <c r="R522" s="39"/>
      <c r="AE522" s="39"/>
    </row>
    <row r="523">
      <c r="A523" s="7">
        <v>399.0</v>
      </c>
      <c r="B523" s="11" t="s">
        <v>1179</v>
      </c>
      <c r="C523" s="11" t="s">
        <v>1180</v>
      </c>
      <c r="D523" s="7">
        <v>2013.0</v>
      </c>
      <c r="E523" s="11" t="s">
        <v>47</v>
      </c>
      <c r="F523" s="12" t="s">
        <v>39</v>
      </c>
      <c r="G523" s="39">
        <v>34.0</v>
      </c>
      <c r="H523" s="14" t="s">
        <v>40</v>
      </c>
      <c r="I523" s="39">
        <v>0.0</v>
      </c>
      <c r="J523" s="16" t="s">
        <v>3436</v>
      </c>
      <c r="K523" s="25"/>
      <c r="L523" s="25"/>
      <c r="M523" s="25"/>
      <c r="N523" s="25"/>
      <c r="O523" s="25"/>
      <c r="P523" s="11" t="s">
        <v>1182</v>
      </c>
    </row>
    <row r="524">
      <c r="A524" s="7">
        <v>400.0</v>
      </c>
      <c r="B524" s="11" t="s">
        <v>1183</v>
      </c>
      <c r="C524" s="11" t="s">
        <v>1184</v>
      </c>
      <c r="D524" s="7">
        <v>2013.0</v>
      </c>
      <c r="E524" s="11" t="s">
        <v>64</v>
      </c>
      <c r="F524" s="12" t="s">
        <v>74</v>
      </c>
      <c r="G524" s="39" t="s">
        <v>74</v>
      </c>
      <c r="H524" s="14" t="s">
        <v>74</v>
      </c>
      <c r="I524" s="39" t="s">
        <v>74</v>
      </c>
      <c r="J524" s="12" t="s">
        <v>74</v>
      </c>
      <c r="K524" s="11"/>
      <c r="L524" s="25"/>
      <c r="M524" s="25"/>
      <c r="N524" s="25"/>
      <c r="O524" s="25"/>
      <c r="P524" s="11" t="s">
        <v>1186</v>
      </c>
      <c r="R524" s="20"/>
      <c r="S524" s="20"/>
      <c r="T524" s="20"/>
      <c r="U524" s="20"/>
      <c r="V524" s="20"/>
      <c r="W524" s="20"/>
      <c r="X524" s="39"/>
      <c r="Y524" s="39"/>
      <c r="Z524" s="39"/>
      <c r="AA524" s="39"/>
      <c r="AB524" s="39"/>
      <c r="AC524" s="39"/>
      <c r="AD524" s="39"/>
      <c r="AF524" s="39"/>
      <c r="AG524" s="39"/>
      <c r="AH524" s="39"/>
      <c r="AI524" s="39"/>
      <c r="AJ524" s="39"/>
      <c r="AK524" s="39"/>
      <c r="AL524" s="39"/>
      <c r="AM524" s="39"/>
    </row>
    <row r="525">
      <c r="A525" s="34">
        <v>401.0</v>
      </c>
      <c r="B525" s="35" t="s">
        <v>2903</v>
      </c>
      <c r="C525" s="35" t="s">
        <v>2904</v>
      </c>
      <c r="D525" s="35">
        <v>2013.0</v>
      </c>
      <c r="E525" s="9" t="s">
        <v>31</v>
      </c>
      <c r="F525" s="9" t="s">
        <v>31</v>
      </c>
      <c r="G525" s="9" t="s">
        <v>31</v>
      </c>
      <c r="H525" s="9" t="s">
        <v>31</v>
      </c>
      <c r="I525" s="9" t="s">
        <v>31</v>
      </c>
      <c r="J525" s="9" t="s">
        <v>31</v>
      </c>
      <c r="K525" s="9" t="s">
        <v>31</v>
      </c>
      <c r="L525" s="9" t="s">
        <v>31</v>
      </c>
      <c r="M525" s="9" t="s">
        <v>31</v>
      </c>
      <c r="N525" s="9" t="s">
        <v>31</v>
      </c>
      <c r="O525" s="9" t="s">
        <v>31</v>
      </c>
      <c r="P525" s="9" t="s">
        <v>31</v>
      </c>
      <c r="Q525" s="39"/>
      <c r="R525" s="39"/>
      <c r="S525" s="39"/>
      <c r="T525" s="39"/>
      <c r="U525" s="39"/>
      <c r="V525" s="39"/>
      <c r="W525" s="39"/>
    </row>
    <row r="526">
      <c r="A526" s="7">
        <v>402.0</v>
      </c>
      <c r="B526" s="11" t="s">
        <v>1187</v>
      </c>
      <c r="C526" s="11" t="s">
        <v>1188</v>
      </c>
      <c r="D526" s="7">
        <v>2013.0</v>
      </c>
      <c r="E526" s="11" t="s">
        <v>84</v>
      </c>
      <c r="F526" s="12" t="s">
        <v>39</v>
      </c>
      <c r="G526" s="72"/>
      <c r="H526" s="14" t="s">
        <v>40</v>
      </c>
      <c r="I526" s="39">
        <v>0.0</v>
      </c>
      <c r="J526" s="16" t="s">
        <v>3436</v>
      </c>
      <c r="K526" s="25"/>
      <c r="L526" s="25"/>
      <c r="M526" s="25"/>
      <c r="N526" s="25"/>
      <c r="O526" s="25"/>
      <c r="P526" s="25"/>
      <c r="S526" s="20"/>
      <c r="T526" s="20"/>
      <c r="U526" s="20"/>
      <c r="V526" s="20"/>
      <c r="W526" s="20"/>
    </row>
    <row r="527">
      <c r="A527" s="7">
        <v>403.0</v>
      </c>
      <c r="B527" s="11" t="s">
        <v>1190</v>
      </c>
      <c r="C527" s="11" t="s">
        <v>1191</v>
      </c>
      <c r="D527" s="7">
        <v>2013.0</v>
      </c>
      <c r="E527" s="11" t="s">
        <v>1193</v>
      </c>
      <c r="F527" s="12" t="s">
        <v>39</v>
      </c>
      <c r="G527" s="39">
        <v>658.0</v>
      </c>
      <c r="H527" s="14" t="s">
        <v>40</v>
      </c>
      <c r="I527" s="39">
        <v>0.0</v>
      </c>
      <c r="J527" s="16" t="s">
        <v>3436</v>
      </c>
      <c r="K527" s="25"/>
      <c r="L527" s="25"/>
      <c r="M527" s="25"/>
      <c r="N527" s="25"/>
      <c r="O527" s="25"/>
      <c r="P527" s="25"/>
      <c r="AE527" s="39"/>
    </row>
    <row r="528">
      <c r="A528" s="7">
        <v>404.0</v>
      </c>
      <c r="B528" s="11" t="s">
        <v>1194</v>
      </c>
      <c r="C528" s="11" t="s">
        <v>1195</v>
      </c>
      <c r="D528" s="7">
        <v>2013.0</v>
      </c>
      <c r="E528" s="11" t="s">
        <v>47</v>
      </c>
      <c r="F528" s="12" t="s">
        <v>39</v>
      </c>
      <c r="G528" s="39">
        <v>49.0</v>
      </c>
      <c r="H528" s="14" t="s">
        <v>40</v>
      </c>
      <c r="I528" s="72"/>
      <c r="J528" s="16" t="s">
        <v>3436</v>
      </c>
      <c r="K528" s="25"/>
      <c r="L528" s="25"/>
      <c r="M528" s="25"/>
      <c r="N528" s="25"/>
      <c r="O528" s="25"/>
      <c r="P528" s="11" t="s">
        <v>1197</v>
      </c>
    </row>
    <row r="529">
      <c r="A529" s="7">
        <v>405.0</v>
      </c>
      <c r="B529" s="11" t="s">
        <v>1198</v>
      </c>
      <c r="C529" s="11" t="s">
        <v>1199</v>
      </c>
      <c r="D529" s="7">
        <v>2013.0</v>
      </c>
      <c r="E529" s="11" t="s">
        <v>47</v>
      </c>
      <c r="F529" s="12" t="s">
        <v>39</v>
      </c>
      <c r="G529" s="39">
        <v>22.0</v>
      </c>
      <c r="H529" s="14" t="s">
        <v>40</v>
      </c>
      <c r="I529" s="39">
        <v>0.0</v>
      </c>
      <c r="J529" s="16" t="s">
        <v>3436</v>
      </c>
      <c r="K529" s="25"/>
      <c r="L529" s="25"/>
      <c r="M529" s="25"/>
      <c r="N529" s="25"/>
      <c r="O529" s="25"/>
      <c r="P529" s="11" t="s">
        <v>1201</v>
      </c>
      <c r="S529" s="39"/>
      <c r="T529" s="39"/>
      <c r="U529" s="39"/>
      <c r="V529" s="39"/>
      <c r="W529" s="39"/>
      <c r="AF529" s="39"/>
      <c r="AG529" s="39"/>
      <c r="AH529" s="39"/>
      <c r="AI529" s="39"/>
      <c r="AJ529" s="39"/>
      <c r="AK529" s="39"/>
      <c r="AL529" s="39"/>
      <c r="AM529" s="39"/>
    </row>
    <row r="530">
      <c r="A530" s="7">
        <v>406.0</v>
      </c>
      <c r="B530" s="11" t="s">
        <v>1202</v>
      </c>
      <c r="C530" s="11" t="s">
        <v>1203</v>
      </c>
      <c r="D530" s="7">
        <v>2013.0</v>
      </c>
      <c r="E530" s="11" t="s">
        <v>47</v>
      </c>
      <c r="F530" s="12" t="s">
        <v>39</v>
      </c>
      <c r="G530" s="39">
        <v>61.0</v>
      </c>
      <c r="H530" s="14" t="s">
        <v>40</v>
      </c>
      <c r="I530" s="39">
        <v>0.0</v>
      </c>
      <c r="J530" s="16" t="s">
        <v>3436</v>
      </c>
      <c r="K530" s="25"/>
      <c r="L530" s="25"/>
      <c r="M530" s="25"/>
      <c r="N530" s="25"/>
      <c r="O530" s="25"/>
      <c r="P530" s="25"/>
      <c r="X530" s="39"/>
      <c r="Y530" s="39"/>
      <c r="Z530" s="39"/>
      <c r="AA530" s="39"/>
      <c r="AB530" s="39"/>
      <c r="AC530" s="39"/>
      <c r="AD530" s="39"/>
    </row>
    <row r="531">
      <c r="A531" s="7">
        <v>407.0</v>
      </c>
      <c r="B531" s="11" t="s">
        <v>1205</v>
      </c>
      <c r="C531" s="11" t="s">
        <v>1206</v>
      </c>
      <c r="D531" s="7">
        <v>2013.0</v>
      </c>
      <c r="E531" s="11" t="s">
        <v>47</v>
      </c>
      <c r="F531" s="12" t="s">
        <v>40</v>
      </c>
      <c r="G531" s="39">
        <v>0.0</v>
      </c>
      <c r="H531" s="14" t="s">
        <v>39</v>
      </c>
      <c r="I531" s="39">
        <v>70.0</v>
      </c>
      <c r="J531" s="16" t="s">
        <v>3436</v>
      </c>
      <c r="K531" s="25"/>
      <c r="L531" s="25"/>
      <c r="M531" s="25"/>
      <c r="N531" s="25"/>
      <c r="O531" s="25"/>
      <c r="P531" s="25"/>
    </row>
    <row r="532">
      <c r="A532" s="34">
        <v>408.0</v>
      </c>
      <c r="B532" s="35" t="s">
        <v>2906</v>
      </c>
      <c r="C532" s="35" t="s">
        <v>2907</v>
      </c>
      <c r="D532" s="35">
        <v>2013.0</v>
      </c>
      <c r="E532" s="9" t="s">
        <v>31</v>
      </c>
      <c r="F532" s="9" t="s">
        <v>31</v>
      </c>
      <c r="G532" s="9" t="s">
        <v>31</v>
      </c>
      <c r="H532" s="9" t="s">
        <v>31</v>
      </c>
      <c r="I532" s="9" t="s">
        <v>31</v>
      </c>
      <c r="J532" s="9" t="s">
        <v>31</v>
      </c>
      <c r="K532" s="9" t="s">
        <v>31</v>
      </c>
      <c r="L532" s="9" t="s">
        <v>31</v>
      </c>
      <c r="M532" s="9" t="s">
        <v>31</v>
      </c>
      <c r="N532" s="9" t="s">
        <v>31</v>
      </c>
      <c r="O532" s="9" t="s">
        <v>31</v>
      </c>
      <c r="P532" s="9" t="s">
        <v>31</v>
      </c>
      <c r="Q532" s="39"/>
      <c r="R532" s="39"/>
      <c r="S532" s="39"/>
      <c r="T532" s="39"/>
      <c r="U532" s="39"/>
      <c r="V532" s="39"/>
      <c r="W532" s="39"/>
    </row>
    <row r="533">
      <c r="A533" s="7">
        <v>409.0</v>
      </c>
      <c r="B533" s="11" t="s">
        <v>1208</v>
      </c>
      <c r="C533" s="11" t="s">
        <v>1209</v>
      </c>
      <c r="D533" s="7">
        <v>2013.0</v>
      </c>
      <c r="E533" s="11" t="s">
        <v>821</v>
      </c>
      <c r="F533" s="12" t="s">
        <v>39</v>
      </c>
      <c r="G533" s="39">
        <v>180.0</v>
      </c>
      <c r="H533" s="14" t="s">
        <v>40</v>
      </c>
      <c r="I533" s="39">
        <v>0.0</v>
      </c>
      <c r="J533" s="16" t="s">
        <v>3436</v>
      </c>
      <c r="K533" s="25"/>
      <c r="L533" s="25"/>
      <c r="M533" s="25"/>
      <c r="N533" s="25"/>
      <c r="O533" s="25"/>
      <c r="P533" s="25"/>
      <c r="X533" s="39"/>
      <c r="Y533" s="39"/>
      <c r="Z533" s="39"/>
      <c r="AA533" s="39"/>
      <c r="AB533" s="39"/>
      <c r="AC533" s="39"/>
      <c r="AD533" s="39"/>
      <c r="AE533" s="39"/>
    </row>
    <row r="534">
      <c r="A534" s="7">
        <v>410.0</v>
      </c>
      <c r="B534" s="11" t="s">
        <v>1211</v>
      </c>
      <c r="C534" s="11" t="s">
        <v>1212</v>
      </c>
      <c r="D534" s="7">
        <v>2013.0</v>
      </c>
      <c r="E534" s="11" t="s">
        <v>1147</v>
      </c>
      <c r="F534" s="12" t="s">
        <v>74</v>
      </c>
      <c r="G534" s="72"/>
      <c r="H534" s="12" t="s">
        <v>74</v>
      </c>
      <c r="I534" s="72"/>
      <c r="J534" s="12" t="s">
        <v>74</v>
      </c>
      <c r="K534" s="25"/>
      <c r="L534" s="25"/>
      <c r="M534" s="25"/>
      <c r="N534" s="25"/>
      <c r="O534" s="25"/>
      <c r="P534" s="11" t="s">
        <v>1214</v>
      </c>
      <c r="X534" s="39"/>
      <c r="Y534" s="39"/>
      <c r="Z534" s="39"/>
      <c r="AA534" s="39"/>
      <c r="AB534" s="39"/>
      <c r="AC534" s="39"/>
      <c r="AD534" s="39"/>
    </row>
    <row r="535">
      <c r="A535" s="7">
        <v>411.0</v>
      </c>
      <c r="B535" s="11" t="s">
        <v>1215</v>
      </c>
      <c r="C535" s="11" t="s">
        <v>1216</v>
      </c>
      <c r="D535" s="7">
        <v>2013.0</v>
      </c>
      <c r="E535" s="9" t="s">
        <v>31</v>
      </c>
      <c r="F535" s="9" t="s">
        <v>31</v>
      </c>
      <c r="G535" s="9" t="s">
        <v>31</v>
      </c>
      <c r="H535" s="9" t="s">
        <v>31</v>
      </c>
      <c r="I535" s="9" t="s">
        <v>31</v>
      </c>
      <c r="J535" s="9" t="s">
        <v>31</v>
      </c>
      <c r="K535" s="11"/>
      <c r="L535" s="25"/>
      <c r="M535" s="25"/>
      <c r="N535" s="25"/>
      <c r="O535" s="25"/>
      <c r="P535" s="11" t="s">
        <v>869</v>
      </c>
      <c r="R535" s="20"/>
      <c r="AF535" s="39"/>
      <c r="AG535" s="39"/>
      <c r="AH535" s="39"/>
      <c r="AI535" s="39"/>
      <c r="AJ535" s="39"/>
      <c r="AK535" s="39"/>
      <c r="AL535" s="39"/>
      <c r="AM535" s="39"/>
    </row>
    <row r="536">
      <c r="A536" s="34">
        <v>412.0</v>
      </c>
      <c r="B536" s="35" t="s">
        <v>2909</v>
      </c>
      <c r="C536" s="35" t="s">
        <v>2910</v>
      </c>
      <c r="D536" s="35">
        <v>2013.0</v>
      </c>
      <c r="E536" s="9" t="s">
        <v>31</v>
      </c>
      <c r="F536" s="9" t="s">
        <v>31</v>
      </c>
      <c r="G536" s="9" t="s">
        <v>31</v>
      </c>
      <c r="H536" s="9" t="s">
        <v>31</v>
      </c>
      <c r="I536" s="9" t="s">
        <v>31</v>
      </c>
      <c r="J536" s="9" t="s">
        <v>31</v>
      </c>
      <c r="K536" s="9" t="s">
        <v>31</v>
      </c>
      <c r="L536" s="9" t="s">
        <v>31</v>
      </c>
      <c r="M536" s="9" t="s">
        <v>31</v>
      </c>
      <c r="N536" s="9" t="s">
        <v>31</v>
      </c>
      <c r="O536" s="9" t="s">
        <v>31</v>
      </c>
      <c r="P536" s="9" t="s">
        <v>31</v>
      </c>
      <c r="Q536" s="39"/>
      <c r="R536" s="39"/>
      <c r="AE536" s="39"/>
    </row>
    <row r="537">
      <c r="A537" s="7">
        <v>413.0</v>
      </c>
      <c r="B537" s="11" t="s">
        <v>1218</v>
      </c>
      <c r="C537" s="11" t="s">
        <v>1219</v>
      </c>
      <c r="D537" s="7">
        <v>2013.0</v>
      </c>
      <c r="E537" s="11" t="s">
        <v>1221</v>
      </c>
      <c r="F537" s="12" t="s">
        <v>39</v>
      </c>
      <c r="G537" s="39" t="s">
        <v>74</v>
      </c>
      <c r="H537" s="14" t="s">
        <v>39</v>
      </c>
      <c r="I537" s="39" t="s">
        <v>74</v>
      </c>
      <c r="J537" s="12" t="s">
        <v>39</v>
      </c>
      <c r="K537" s="11"/>
      <c r="L537" s="11"/>
      <c r="M537" s="11"/>
      <c r="N537" s="25"/>
      <c r="O537" s="25"/>
      <c r="P537" s="11" t="s">
        <v>1221</v>
      </c>
      <c r="R537" s="20"/>
      <c r="AE537" s="39"/>
    </row>
    <row r="538">
      <c r="A538" s="7">
        <v>414.0</v>
      </c>
      <c r="B538" s="11" t="s">
        <v>1222</v>
      </c>
      <c r="C538" s="11" t="s">
        <v>1223</v>
      </c>
      <c r="D538" s="7">
        <v>2013.0</v>
      </c>
      <c r="E538" s="11" t="s">
        <v>1147</v>
      </c>
      <c r="F538" s="14" t="s">
        <v>39</v>
      </c>
      <c r="G538" s="39">
        <v>63.0</v>
      </c>
      <c r="H538" s="14" t="s">
        <v>39</v>
      </c>
      <c r="I538" s="39">
        <v>66.0</v>
      </c>
      <c r="J538" s="12" t="s">
        <v>40</v>
      </c>
      <c r="K538" s="11"/>
      <c r="L538" s="25"/>
      <c r="M538" s="25"/>
      <c r="N538" s="25"/>
      <c r="O538" s="25"/>
      <c r="P538" s="11" t="s">
        <v>1214</v>
      </c>
      <c r="AF538" s="39"/>
      <c r="AG538" s="39"/>
      <c r="AH538" s="39"/>
      <c r="AI538" s="39"/>
      <c r="AJ538" s="39"/>
      <c r="AK538" s="39"/>
      <c r="AL538" s="39"/>
      <c r="AM538" s="39"/>
    </row>
    <row r="539">
      <c r="A539" s="7">
        <v>415.0</v>
      </c>
      <c r="B539" s="11" t="s">
        <v>1225</v>
      </c>
      <c r="C539" s="11" t="s">
        <v>1226</v>
      </c>
      <c r="D539" s="7">
        <v>2013.0</v>
      </c>
      <c r="E539" s="11" t="s">
        <v>296</v>
      </c>
      <c r="F539" s="12" t="s">
        <v>39</v>
      </c>
      <c r="G539" s="39">
        <v>65.0</v>
      </c>
      <c r="H539" s="14" t="s">
        <v>40</v>
      </c>
      <c r="I539" s="39">
        <v>0.0</v>
      </c>
      <c r="J539" s="16" t="s">
        <v>3436</v>
      </c>
      <c r="K539" s="25"/>
      <c r="L539" s="25"/>
      <c r="M539" s="25"/>
      <c r="N539" s="25"/>
      <c r="O539" s="25"/>
      <c r="P539" s="25"/>
      <c r="X539" s="20"/>
      <c r="Y539" s="20"/>
      <c r="Z539" s="20"/>
      <c r="AA539" s="20"/>
      <c r="AB539" s="20"/>
      <c r="AC539" s="20"/>
      <c r="AD539" s="20"/>
      <c r="AF539" s="39"/>
      <c r="AG539" s="39"/>
      <c r="AH539" s="39"/>
      <c r="AI539" s="39"/>
      <c r="AJ539" s="39"/>
      <c r="AK539" s="39"/>
      <c r="AL539" s="39"/>
      <c r="AM539" s="39"/>
    </row>
    <row r="540">
      <c r="A540" s="34">
        <v>416.0</v>
      </c>
      <c r="B540" s="35" t="s">
        <v>2912</v>
      </c>
      <c r="C540" s="35" t="s">
        <v>2913</v>
      </c>
      <c r="D540" s="35">
        <v>2013.0</v>
      </c>
      <c r="E540" s="9" t="s">
        <v>31</v>
      </c>
      <c r="F540" s="9" t="s">
        <v>31</v>
      </c>
      <c r="G540" s="9" t="s">
        <v>31</v>
      </c>
      <c r="H540" s="9" t="s">
        <v>31</v>
      </c>
      <c r="I540" s="9" t="s">
        <v>31</v>
      </c>
      <c r="J540" s="9" t="s">
        <v>31</v>
      </c>
      <c r="K540" s="9" t="s">
        <v>31</v>
      </c>
      <c r="L540" s="9" t="s">
        <v>31</v>
      </c>
      <c r="M540" s="9" t="s">
        <v>31</v>
      </c>
      <c r="N540" s="9" t="s">
        <v>31</v>
      </c>
      <c r="O540" s="9" t="s">
        <v>31</v>
      </c>
      <c r="P540" s="9" t="s">
        <v>31</v>
      </c>
      <c r="Q540" s="39"/>
      <c r="R540" s="39"/>
      <c r="S540" s="39"/>
      <c r="T540" s="39"/>
      <c r="U540" s="39"/>
      <c r="V540" s="39"/>
      <c r="W540" s="39"/>
      <c r="X540" s="20"/>
      <c r="Y540" s="20"/>
      <c r="Z540" s="20"/>
      <c r="AA540" s="20"/>
      <c r="AB540" s="20"/>
      <c r="AC540" s="20"/>
      <c r="AD540" s="20"/>
    </row>
    <row r="541">
      <c r="A541" s="7">
        <v>417.0</v>
      </c>
      <c r="B541" s="11" t="s">
        <v>1228</v>
      </c>
      <c r="C541" s="11" t="s">
        <v>1229</v>
      </c>
      <c r="D541" s="7">
        <v>2013.0</v>
      </c>
      <c r="E541" s="11" t="s">
        <v>47</v>
      </c>
      <c r="F541" s="14" t="s">
        <v>39</v>
      </c>
      <c r="G541" s="39">
        <v>42.0</v>
      </c>
      <c r="H541" s="14" t="s">
        <v>39</v>
      </c>
      <c r="I541" s="39">
        <v>40.0</v>
      </c>
      <c r="J541" s="12" t="s">
        <v>40</v>
      </c>
      <c r="K541" s="11"/>
      <c r="L541" s="25"/>
      <c r="M541" s="25"/>
      <c r="N541" s="25"/>
      <c r="O541" s="25"/>
      <c r="P541" s="11" t="s">
        <v>1231</v>
      </c>
      <c r="S541" s="39"/>
      <c r="T541" s="39"/>
      <c r="U541" s="39"/>
      <c r="V541" s="39"/>
      <c r="W541" s="39"/>
    </row>
    <row r="542">
      <c r="A542" s="7">
        <v>418.0</v>
      </c>
      <c r="B542" s="11" t="s">
        <v>1232</v>
      </c>
      <c r="C542" s="11" t="s">
        <v>1233</v>
      </c>
      <c r="D542" s="7">
        <v>2013.0</v>
      </c>
      <c r="E542" s="11" t="s">
        <v>1235</v>
      </c>
      <c r="F542" s="12" t="s">
        <v>39</v>
      </c>
      <c r="G542" s="72"/>
      <c r="H542" s="14" t="s">
        <v>40</v>
      </c>
      <c r="I542" s="39">
        <v>0.0</v>
      </c>
      <c r="J542" s="16" t="s">
        <v>3436</v>
      </c>
      <c r="K542" s="25"/>
      <c r="L542" s="25"/>
      <c r="M542" s="25"/>
      <c r="N542" s="25"/>
      <c r="O542" s="25"/>
      <c r="P542" s="25"/>
      <c r="AE542" s="20"/>
    </row>
    <row r="543">
      <c r="A543" s="34">
        <v>419.0</v>
      </c>
      <c r="B543" s="35" t="s">
        <v>2915</v>
      </c>
      <c r="C543" s="35" t="s">
        <v>2916</v>
      </c>
      <c r="D543" s="35">
        <v>2013.0</v>
      </c>
      <c r="E543" s="9" t="s">
        <v>31</v>
      </c>
      <c r="F543" s="9" t="s">
        <v>31</v>
      </c>
      <c r="G543" s="9" t="s">
        <v>31</v>
      </c>
      <c r="H543" s="9" t="s">
        <v>31</v>
      </c>
      <c r="I543" s="9" t="s">
        <v>31</v>
      </c>
      <c r="J543" s="9" t="s">
        <v>31</v>
      </c>
      <c r="K543" s="9" t="s">
        <v>31</v>
      </c>
      <c r="L543" s="9" t="s">
        <v>31</v>
      </c>
      <c r="M543" s="9" t="s">
        <v>31</v>
      </c>
      <c r="N543" s="9" t="s">
        <v>31</v>
      </c>
      <c r="O543" s="9" t="s">
        <v>31</v>
      </c>
      <c r="P543" s="9" t="s">
        <v>31</v>
      </c>
      <c r="Q543" s="39"/>
      <c r="R543" s="39"/>
      <c r="S543" s="39"/>
      <c r="T543" s="39"/>
      <c r="U543" s="39"/>
      <c r="V543" s="39"/>
      <c r="W543" s="39"/>
      <c r="X543" s="20"/>
      <c r="Y543" s="20"/>
      <c r="Z543" s="20"/>
      <c r="AA543" s="20"/>
      <c r="AB543" s="20"/>
      <c r="AC543" s="20"/>
      <c r="AD543" s="20"/>
      <c r="AE543" s="20"/>
    </row>
    <row r="544">
      <c r="A544" s="7">
        <v>420.0</v>
      </c>
      <c r="B544" s="11" t="s">
        <v>1236</v>
      </c>
      <c r="C544" s="11" t="s">
        <v>1237</v>
      </c>
      <c r="D544" s="7">
        <v>2013.0</v>
      </c>
      <c r="E544" s="11" t="s">
        <v>1239</v>
      </c>
      <c r="F544" s="12" t="s">
        <v>39</v>
      </c>
      <c r="G544" s="72"/>
      <c r="H544" s="14" t="s">
        <v>40</v>
      </c>
      <c r="I544" s="39">
        <v>0.0</v>
      </c>
      <c r="J544" s="16" t="s">
        <v>3436</v>
      </c>
      <c r="K544" s="25"/>
      <c r="L544" s="25"/>
      <c r="M544" s="25"/>
      <c r="N544" s="25"/>
      <c r="O544" s="25"/>
      <c r="P544" s="11" t="s">
        <v>1240</v>
      </c>
      <c r="S544" s="39"/>
      <c r="T544" s="39"/>
      <c r="U544" s="39"/>
      <c r="V544" s="39"/>
      <c r="W544" s="39"/>
      <c r="AF544" s="20"/>
      <c r="AG544" s="20"/>
      <c r="AH544" s="20"/>
      <c r="AI544" s="20"/>
      <c r="AJ544" s="20"/>
      <c r="AK544" s="20"/>
      <c r="AL544" s="20"/>
      <c r="AM544" s="20"/>
    </row>
    <row r="545">
      <c r="A545" s="7">
        <v>421.0</v>
      </c>
      <c r="B545" s="11" t="s">
        <v>1241</v>
      </c>
      <c r="C545" s="11" t="s">
        <v>1242</v>
      </c>
      <c r="D545" s="7">
        <v>2013.0</v>
      </c>
      <c r="E545" s="11" t="s">
        <v>443</v>
      </c>
      <c r="F545" s="12" t="s">
        <v>39</v>
      </c>
      <c r="G545" s="39">
        <v>104.0</v>
      </c>
      <c r="H545" s="14" t="s">
        <v>40</v>
      </c>
      <c r="I545" s="39">
        <v>0.0</v>
      </c>
      <c r="J545" s="16" t="s">
        <v>3436</v>
      </c>
      <c r="K545" s="25"/>
      <c r="L545" s="25"/>
      <c r="M545" s="25"/>
      <c r="N545" s="25"/>
      <c r="O545" s="25"/>
      <c r="P545" s="25"/>
      <c r="AF545" s="20"/>
      <c r="AG545" s="20"/>
      <c r="AH545" s="20"/>
      <c r="AI545" s="20"/>
      <c r="AJ545" s="20"/>
      <c r="AK545" s="20"/>
      <c r="AL545" s="20"/>
      <c r="AM545" s="20"/>
    </row>
    <row r="546">
      <c r="A546" s="7">
        <v>422.0</v>
      </c>
      <c r="B546" s="11" t="s">
        <v>1244</v>
      </c>
      <c r="C546" s="11" t="s">
        <v>1245</v>
      </c>
      <c r="D546" s="7">
        <v>2013.0</v>
      </c>
      <c r="E546" s="11" t="s">
        <v>534</v>
      </c>
      <c r="F546" s="12" t="s">
        <v>40</v>
      </c>
      <c r="G546" s="39">
        <v>0.0</v>
      </c>
      <c r="H546" s="14" t="s">
        <v>39</v>
      </c>
      <c r="I546" s="39">
        <v>80.0</v>
      </c>
      <c r="J546" s="16" t="s">
        <v>3436</v>
      </c>
      <c r="K546" s="25"/>
      <c r="L546" s="25"/>
      <c r="M546" s="25"/>
      <c r="N546" s="25"/>
      <c r="O546" s="25"/>
      <c r="P546" s="25"/>
      <c r="AE546" s="20"/>
    </row>
    <row r="547">
      <c r="A547" s="7">
        <v>423.0</v>
      </c>
      <c r="B547" s="11" t="s">
        <v>1247</v>
      </c>
      <c r="C547" s="11" t="s">
        <v>1248</v>
      </c>
      <c r="D547" s="7">
        <v>2013.0</v>
      </c>
      <c r="E547" s="11" t="s">
        <v>1250</v>
      </c>
      <c r="F547" s="12" t="s">
        <v>39</v>
      </c>
      <c r="G547" s="39">
        <v>60.0</v>
      </c>
      <c r="H547" s="14" t="s">
        <v>40</v>
      </c>
      <c r="I547" s="39">
        <v>0.0</v>
      </c>
      <c r="J547" s="16" t="s">
        <v>3436</v>
      </c>
      <c r="K547" s="25"/>
      <c r="L547" s="25"/>
      <c r="M547" s="25"/>
      <c r="N547" s="25"/>
      <c r="O547" s="25"/>
      <c r="P547" s="25"/>
    </row>
    <row r="548">
      <c r="A548" s="7">
        <v>424.0</v>
      </c>
      <c r="B548" s="11" t="s">
        <v>1251</v>
      </c>
      <c r="C548" s="11" t="s">
        <v>1252</v>
      </c>
      <c r="D548" s="7">
        <v>2013.0</v>
      </c>
      <c r="E548" s="11" t="s">
        <v>84</v>
      </c>
      <c r="F548" s="12" t="s">
        <v>74</v>
      </c>
      <c r="G548" s="39" t="s">
        <v>74</v>
      </c>
      <c r="H548" s="14" t="s">
        <v>74</v>
      </c>
      <c r="I548" s="39" t="s">
        <v>74</v>
      </c>
      <c r="J548" s="12" t="s">
        <v>74</v>
      </c>
      <c r="K548" s="11"/>
      <c r="L548" s="11"/>
      <c r="M548" s="11"/>
      <c r="N548" s="25"/>
      <c r="O548" s="25"/>
      <c r="P548" s="11" t="s">
        <v>1254</v>
      </c>
      <c r="AF548" s="20"/>
      <c r="AG548" s="20"/>
      <c r="AH548" s="20"/>
      <c r="AI548" s="20"/>
      <c r="AJ548" s="20"/>
      <c r="AK548" s="20"/>
      <c r="AL548" s="20"/>
      <c r="AM548" s="20"/>
    </row>
    <row r="549">
      <c r="A549" s="7">
        <v>425.0</v>
      </c>
      <c r="B549" s="8" t="s">
        <v>3768</v>
      </c>
      <c r="C549" s="8" t="s">
        <v>3769</v>
      </c>
      <c r="D549" s="35">
        <v>2013.0</v>
      </c>
      <c r="E549" s="11" t="s">
        <v>47</v>
      </c>
      <c r="F549" s="12" t="s">
        <v>40</v>
      </c>
      <c r="G549" s="39">
        <v>0.0</v>
      </c>
      <c r="H549" s="14" t="s">
        <v>39</v>
      </c>
      <c r="I549" s="40"/>
      <c r="J549" s="12" t="s">
        <v>40</v>
      </c>
      <c r="K549" s="80"/>
      <c r="L549" s="80"/>
      <c r="M549" s="80"/>
      <c r="N549" s="80"/>
      <c r="O549" s="80"/>
      <c r="P549" s="80"/>
      <c r="Q549" s="20" t="s">
        <v>3754</v>
      </c>
      <c r="X549" s="39"/>
      <c r="Y549" s="39"/>
      <c r="Z549" s="39"/>
      <c r="AA549" s="39"/>
      <c r="AB549" s="39"/>
      <c r="AC549" s="39"/>
      <c r="AD549" s="39"/>
    </row>
    <row r="550">
      <c r="A550" s="7">
        <v>426.0</v>
      </c>
      <c r="B550" s="11" t="s">
        <v>1255</v>
      </c>
      <c r="C550" s="11" t="s">
        <v>1256</v>
      </c>
      <c r="D550" s="7">
        <v>2013.0</v>
      </c>
      <c r="E550" s="11" t="s">
        <v>424</v>
      </c>
      <c r="F550" s="12" t="s">
        <v>39</v>
      </c>
      <c r="G550" s="72"/>
      <c r="H550" s="14" t="s">
        <v>40</v>
      </c>
      <c r="I550" s="39">
        <v>0.0</v>
      </c>
      <c r="J550" s="16" t="s">
        <v>3436</v>
      </c>
      <c r="K550" s="25"/>
      <c r="L550" s="25"/>
      <c r="M550" s="25"/>
      <c r="N550" s="25"/>
      <c r="O550" s="25"/>
      <c r="P550" s="25"/>
      <c r="X550" s="39"/>
      <c r="Y550" s="39"/>
      <c r="Z550" s="39"/>
      <c r="AA550" s="39"/>
      <c r="AB550" s="39"/>
      <c r="AC550" s="39"/>
      <c r="AD550" s="39"/>
    </row>
    <row r="551">
      <c r="A551" s="34">
        <v>427.0</v>
      </c>
      <c r="B551" s="35" t="s">
        <v>2918</v>
      </c>
      <c r="C551" s="35" t="s">
        <v>2919</v>
      </c>
      <c r="D551" s="35">
        <v>2013.0</v>
      </c>
      <c r="E551" s="9" t="s">
        <v>31</v>
      </c>
      <c r="F551" s="9" t="s">
        <v>31</v>
      </c>
      <c r="G551" s="9" t="s">
        <v>31</v>
      </c>
      <c r="H551" s="9" t="s">
        <v>31</v>
      </c>
      <c r="I551" s="9" t="s">
        <v>31</v>
      </c>
      <c r="J551" s="9" t="s">
        <v>31</v>
      </c>
      <c r="K551" s="9" t="s">
        <v>31</v>
      </c>
      <c r="L551" s="9" t="s">
        <v>31</v>
      </c>
      <c r="M551" s="9" t="s">
        <v>31</v>
      </c>
      <c r="N551" s="9" t="s">
        <v>31</v>
      </c>
      <c r="O551" s="9" t="s">
        <v>31</v>
      </c>
      <c r="P551" s="9" t="s">
        <v>31</v>
      </c>
      <c r="Q551" s="39"/>
      <c r="R551" s="39"/>
    </row>
    <row r="552">
      <c r="A552" s="34">
        <v>428.0</v>
      </c>
      <c r="B552" s="35" t="s">
        <v>2921</v>
      </c>
      <c r="C552" s="35" t="s">
        <v>2922</v>
      </c>
      <c r="D552" s="35">
        <v>2013.0</v>
      </c>
      <c r="E552" s="9" t="s">
        <v>31</v>
      </c>
      <c r="F552" s="9" t="s">
        <v>31</v>
      </c>
      <c r="G552" s="9" t="s">
        <v>31</v>
      </c>
      <c r="H552" s="9" t="s">
        <v>31</v>
      </c>
      <c r="I552" s="9" t="s">
        <v>31</v>
      </c>
      <c r="J552" s="9" t="s">
        <v>31</v>
      </c>
      <c r="K552" s="9" t="s">
        <v>31</v>
      </c>
      <c r="L552" s="9" t="s">
        <v>31</v>
      </c>
      <c r="M552" s="9" t="s">
        <v>31</v>
      </c>
      <c r="N552" s="9" t="s">
        <v>31</v>
      </c>
      <c r="O552" s="9" t="s">
        <v>31</v>
      </c>
      <c r="P552" s="9" t="s">
        <v>31</v>
      </c>
      <c r="Q552" s="39"/>
      <c r="R552" s="39"/>
      <c r="AE552" s="39"/>
    </row>
    <row r="553">
      <c r="A553" s="7">
        <v>429.0</v>
      </c>
      <c r="B553" s="11" t="s">
        <v>1258</v>
      </c>
      <c r="C553" s="11" t="s">
        <v>1259</v>
      </c>
      <c r="D553" s="7">
        <v>2013.0</v>
      </c>
      <c r="E553" s="11" t="s">
        <v>47</v>
      </c>
      <c r="F553" s="12" t="s">
        <v>39</v>
      </c>
      <c r="G553" s="39">
        <v>20.0</v>
      </c>
      <c r="H553" s="14" t="s">
        <v>40</v>
      </c>
      <c r="I553" s="39">
        <v>0.0</v>
      </c>
      <c r="J553" s="16" t="s">
        <v>3436</v>
      </c>
      <c r="K553" s="25"/>
      <c r="L553" s="25"/>
      <c r="M553" s="25"/>
      <c r="N553" s="25"/>
      <c r="O553" s="25"/>
      <c r="P553" s="25"/>
      <c r="AE553" s="39"/>
    </row>
    <row r="554">
      <c r="A554" s="34">
        <v>430.0</v>
      </c>
      <c r="B554" s="35" t="s">
        <v>2924</v>
      </c>
      <c r="C554" s="35" t="s">
        <v>2925</v>
      </c>
      <c r="D554" s="35">
        <v>2013.0</v>
      </c>
      <c r="E554" s="9" t="s">
        <v>31</v>
      </c>
      <c r="F554" s="9" t="s">
        <v>31</v>
      </c>
      <c r="G554" s="9" t="s">
        <v>31</v>
      </c>
      <c r="H554" s="9" t="s">
        <v>31</v>
      </c>
      <c r="I554" s="9" t="s">
        <v>31</v>
      </c>
      <c r="J554" s="9" t="s">
        <v>31</v>
      </c>
      <c r="K554" s="9" t="s">
        <v>31</v>
      </c>
      <c r="L554" s="9" t="s">
        <v>31</v>
      </c>
      <c r="M554" s="9" t="s">
        <v>31</v>
      </c>
      <c r="N554" s="9" t="s">
        <v>31</v>
      </c>
      <c r="O554" s="9" t="s">
        <v>31</v>
      </c>
      <c r="P554" s="9" t="s">
        <v>31</v>
      </c>
      <c r="Q554" s="39"/>
      <c r="R554" s="39"/>
      <c r="AF554" s="39"/>
      <c r="AG554" s="39"/>
      <c r="AH554" s="39"/>
      <c r="AI554" s="39"/>
      <c r="AJ554" s="39"/>
      <c r="AK554" s="39"/>
      <c r="AL554" s="39"/>
      <c r="AM554" s="39"/>
    </row>
    <row r="555">
      <c r="A555" s="34">
        <v>431.0</v>
      </c>
      <c r="B555" s="35" t="s">
        <v>2927</v>
      </c>
      <c r="C555" s="35" t="s">
        <v>2928</v>
      </c>
      <c r="D555" s="35">
        <v>2013.0</v>
      </c>
      <c r="E555" s="9" t="s">
        <v>31</v>
      </c>
      <c r="F555" s="9" t="s">
        <v>31</v>
      </c>
      <c r="G555" s="9" t="s">
        <v>31</v>
      </c>
      <c r="H555" s="9" t="s">
        <v>31</v>
      </c>
      <c r="I555" s="9" t="s">
        <v>31</v>
      </c>
      <c r="J555" s="9" t="s">
        <v>31</v>
      </c>
      <c r="K555" s="9" t="s">
        <v>31</v>
      </c>
      <c r="L555" s="9" t="s">
        <v>31</v>
      </c>
      <c r="M555" s="9" t="s">
        <v>31</v>
      </c>
      <c r="N555" s="9" t="s">
        <v>31</v>
      </c>
      <c r="O555" s="9" t="s">
        <v>31</v>
      </c>
      <c r="P555" s="9" t="s">
        <v>31</v>
      </c>
      <c r="Q555" s="39"/>
      <c r="R555" s="39"/>
      <c r="X555" s="39"/>
      <c r="Y555" s="39"/>
      <c r="Z555" s="39"/>
      <c r="AA555" s="39"/>
      <c r="AB555" s="39"/>
      <c r="AC555" s="39"/>
      <c r="AD555" s="39"/>
      <c r="AF555" s="39"/>
      <c r="AG555" s="39"/>
      <c r="AH555" s="39"/>
      <c r="AI555" s="39"/>
      <c r="AJ555" s="39"/>
      <c r="AK555" s="39"/>
      <c r="AL555" s="39"/>
      <c r="AM555" s="39"/>
    </row>
    <row r="556">
      <c r="A556" s="7">
        <v>432.0</v>
      </c>
      <c r="B556" s="11" t="s">
        <v>1261</v>
      </c>
      <c r="C556" s="11" t="s">
        <v>1262</v>
      </c>
      <c r="D556" s="7">
        <v>2013.0</v>
      </c>
      <c r="E556" s="11" t="s">
        <v>47</v>
      </c>
      <c r="F556" s="12" t="s">
        <v>39</v>
      </c>
      <c r="G556" s="39">
        <v>36.0</v>
      </c>
      <c r="H556" s="14" t="s">
        <v>40</v>
      </c>
      <c r="I556" s="39">
        <v>0.0</v>
      </c>
      <c r="J556" s="16" t="s">
        <v>3436</v>
      </c>
      <c r="K556" s="25"/>
      <c r="L556" s="25"/>
      <c r="M556" s="25"/>
      <c r="N556" s="25"/>
      <c r="O556" s="25"/>
      <c r="P556" s="11" t="s">
        <v>1264</v>
      </c>
    </row>
    <row r="557">
      <c r="A557" s="7">
        <v>433.0</v>
      </c>
      <c r="B557" s="11" t="s">
        <v>1265</v>
      </c>
      <c r="C557" s="11" t="s">
        <v>1266</v>
      </c>
      <c r="D557" s="7">
        <v>2013.0</v>
      </c>
      <c r="E557" s="11" t="s">
        <v>47</v>
      </c>
      <c r="F557" s="12" t="s">
        <v>39</v>
      </c>
      <c r="G557" s="39">
        <v>50.0</v>
      </c>
      <c r="H557" s="14" t="s">
        <v>40</v>
      </c>
      <c r="I557" s="39">
        <v>0.0</v>
      </c>
      <c r="J557" s="16" t="s">
        <v>3436</v>
      </c>
      <c r="K557" s="25"/>
      <c r="L557" s="25"/>
      <c r="M557" s="25"/>
      <c r="N557" s="25"/>
      <c r="O557" s="25"/>
      <c r="P557" s="25"/>
      <c r="S557" s="39"/>
      <c r="T557" s="39"/>
      <c r="U557" s="39"/>
      <c r="V557" s="39"/>
      <c r="W557" s="39"/>
    </row>
    <row r="558">
      <c r="A558" s="7">
        <v>434.0</v>
      </c>
      <c r="B558" s="11" t="s">
        <v>1268</v>
      </c>
      <c r="C558" s="11" t="s">
        <v>1269</v>
      </c>
      <c r="D558" s="7">
        <v>2013.0</v>
      </c>
      <c r="E558" s="11" t="s">
        <v>1271</v>
      </c>
      <c r="F558" s="12" t="s">
        <v>40</v>
      </c>
      <c r="G558" s="39">
        <v>0.0</v>
      </c>
      <c r="H558" s="14" t="s">
        <v>39</v>
      </c>
      <c r="I558" s="39">
        <v>178.0</v>
      </c>
      <c r="J558" s="16" t="s">
        <v>3436</v>
      </c>
      <c r="K558" s="25"/>
      <c r="L558" s="25"/>
      <c r="M558" s="25"/>
      <c r="N558" s="25"/>
      <c r="O558" s="25"/>
      <c r="P558" s="11" t="s">
        <v>1272</v>
      </c>
      <c r="X558" s="39"/>
      <c r="Y558" s="39"/>
      <c r="Z558" s="39"/>
      <c r="AA558" s="39"/>
      <c r="AB558" s="39"/>
      <c r="AC558" s="39"/>
      <c r="AD558" s="39"/>
      <c r="AE558" s="39"/>
    </row>
    <row r="559">
      <c r="A559" s="7">
        <v>435.0</v>
      </c>
      <c r="B559" s="11" t="s">
        <v>1273</v>
      </c>
      <c r="C559" s="11" t="s">
        <v>1274</v>
      </c>
      <c r="D559" s="7">
        <v>2013.0</v>
      </c>
      <c r="E559" s="11" t="s">
        <v>1276</v>
      </c>
      <c r="F559" s="12" t="s">
        <v>39</v>
      </c>
      <c r="G559" s="39">
        <v>12.0</v>
      </c>
      <c r="H559" s="14" t="s">
        <v>40</v>
      </c>
      <c r="I559" s="39">
        <v>0.0</v>
      </c>
      <c r="J559" s="16" t="s">
        <v>3436</v>
      </c>
      <c r="K559" s="25"/>
      <c r="L559" s="25"/>
      <c r="M559" s="25"/>
      <c r="N559" s="25"/>
      <c r="O559" s="25"/>
      <c r="P559" s="11" t="s">
        <v>1277</v>
      </c>
      <c r="S559" s="20"/>
      <c r="T559" s="20"/>
      <c r="U559" s="20"/>
      <c r="V559" s="20"/>
      <c r="W559" s="20"/>
    </row>
    <row r="560">
      <c r="A560" s="7">
        <v>436.0</v>
      </c>
      <c r="B560" s="11" t="s">
        <v>1278</v>
      </c>
      <c r="C560" s="11" t="s">
        <v>1279</v>
      </c>
      <c r="D560" s="7">
        <v>2013.0</v>
      </c>
      <c r="E560" s="11" t="s">
        <v>47</v>
      </c>
      <c r="F560" s="12" t="s">
        <v>39</v>
      </c>
      <c r="G560" s="39">
        <v>151.0</v>
      </c>
      <c r="H560" s="14" t="s">
        <v>40</v>
      </c>
      <c r="I560" s="39">
        <v>0.0</v>
      </c>
      <c r="J560" s="16" t="s">
        <v>3436</v>
      </c>
      <c r="K560" s="25"/>
      <c r="L560" s="25"/>
      <c r="M560" s="25"/>
      <c r="N560" s="25"/>
      <c r="O560" s="25"/>
      <c r="P560" s="25"/>
      <c r="X560" s="20"/>
      <c r="Y560" s="20"/>
      <c r="Z560" s="20"/>
      <c r="AA560" s="20"/>
      <c r="AB560" s="20"/>
      <c r="AC560" s="20"/>
      <c r="AD560" s="20"/>
      <c r="AF560" s="39"/>
      <c r="AG560" s="39"/>
      <c r="AH560" s="39"/>
      <c r="AI560" s="39"/>
      <c r="AJ560" s="39"/>
      <c r="AK560" s="39"/>
      <c r="AL560" s="39"/>
      <c r="AM560" s="39"/>
    </row>
    <row r="561">
      <c r="A561" s="7">
        <v>437.0</v>
      </c>
      <c r="B561" s="11" t="s">
        <v>1281</v>
      </c>
      <c r="C561" s="11" t="s">
        <v>1282</v>
      </c>
      <c r="D561" s="7">
        <v>2013.0</v>
      </c>
      <c r="E561" s="11" t="s">
        <v>73</v>
      </c>
      <c r="F561" s="12" t="s">
        <v>39</v>
      </c>
      <c r="G561" s="39">
        <v>6.0</v>
      </c>
      <c r="H561" s="14" t="s">
        <v>40</v>
      </c>
      <c r="I561" s="39">
        <v>0.0</v>
      </c>
      <c r="J561" s="16" t="s">
        <v>3436</v>
      </c>
      <c r="K561" s="25"/>
      <c r="L561" s="25"/>
      <c r="M561" s="25"/>
      <c r="N561" s="25"/>
      <c r="O561" s="25"/>
      <c r="P561" s="11" t="s">
        <v>857</v>
      </c>
      <c r="AE561" s="39"/>
    </row>
    <row r="562">
      <c r="A562" s="7">
        <v>438.0</v>
      </c>
      <c r="B562" s="11" t="s">
        <v>1284</v>
      </c>
      <c r="C562" s="11" t="s">
        <v>1285</v>
      </c>
      <c r="D562" s="7">
        <v>2013.0</v>
      </c>
      <c r="E562" s="11" t="s">
        <v>424</v>
      </c>
      <c r="F562" s="12" t="s">
        <v>39</v>
      </c>
      <c r="G562" s="72"/>
      <c r="H562" s="14" t="s">
        <v>40</v>
      </c>
      <c r="I562" s="39">
        <v>0.0</v>
      </c>
      <c r="J562" s="16" t="s">
        <v>3436</v>
      </c>
      <c r="K562" s="25"/>
      <c r="L562" s="25"/>
      <c r="M562" s="25"/>
      <c r="N562" s="25"/>
      <c r="O562" s="25"/>
      <c r="P562" s="25"/>
    </row>
    <row r="563">
      <c r="A563" s="7">
        <v>439.0</v>
      </c>
      <c r="B563" s="11" t="s">
        <v>1287</v>
      </c>
      <c r="C563" s="11" t="s">
        <v>1288</v>
      </c>
      <c r="D563" s="7">
        <v>2013.0</v>
      </c>
      <c r="E563" s="11" t="s">
        <v>84</v>
      </c>
      <c r="F563" s="12" t="s">
        <v>74</v>
      </c>
      <c r="G563" s="72"/>
      <c r="H563" s="12" t="s">
        <v>74</v>
      </c>
      <c r="I563" s="72"/>
      <c r="J563" s="12" t="s">
        <v>74</v>
      </c>
      <c r="K563" s="25"/>
      <c r="L563" s="25"/>
      <c r="M563" s="25"/>
      <c r="N563" s="25"/>
      <c r="O563" s="25"/>
      <c r="P563" s="11" t="s">
        <v>553</v>
      </c>
      <c r="S563" s="39"/>
      <c r="T563" s="39"/>
      <c r="U563" s="39"/>
      <c r="V563" s="39"/>
      <c r="W563" s="39"/>
      <c r="AE563" s="20"/>
      <c r="AF563" s="39"/>
      <c r="AG563" s="39"/>
      <c r="AH563" s="39"/>
      <c r="AI563" s="39"/>
      <c r="AJ563" s="39"/>
      <c r="AK563" s="39"/>
      <c r="AL563" s="39"/>
      <c r="AM563" s="39"/>
    </row>
    <row r="564">
      <c r="A564" s="7">
        <v>440.0</v>
      </c>
      <c r="B564" s="11" t="s">
        <v>1290</v>
      </c>
      <c r="C564" s="11" t="s">
        <v>1291</v>
      </c>
      <c r="D564" s="7">
        <v>2013.0</v>
      </c>
      <c r="E564" s="11" t="s">
        <v>1293</v>
      </c>
      <c r="F564" s="12" t="s">
        <v>40</v>
      </c>
      <c r="G564" s="39">
        <v>0.0</v>
      </c>
      <c r="H564" s="14" t="s">
        <v>39</v>
      </c>
      <c r="I564" s="39">
        <v>30.0</v>
      </c>
      <c r="J564" s="16" t="s">
        <v>3436</v>
      </c>
      <c r="K564" s="25"/>
      <c r="L564" s="25"/>
      <c r="M564" s="25"/>
      <c r="N564" s="25"/>
      <c r="O564" s="25"/>
      <c r="P564" s="25"/>
    </row>
    <row r="565">
      <c r="A565" s="7">
        <v>441.0</v>
      </c>
      <c r="B565" s="11" t="s">
        <v>1294</v>
      </c>
      <c r="C565" s="11" t="s">
        <v>1295</v>
      </c>
      <c r="D565" s="7">
        <v>2013.0</v>
      </c>
      <c r="E565" s="11" t="s">
        <v>74</v>
      </c>
      <c r="F565" s="12" t="s">
        <v>40</v>
      </c>
      <c r="G565" s="39">
        <v>0.0</v>
      </c>
      <c r="H565" s="14" t="s">
        <v>39</v>
      </c>
      <c r="I565" s="39">
        <v>90.0</v>
      </c>
      <c r="J565" s="16" t="s">
        <v>3436</v>
      </c>
      <c r="K565" s="25"/>
      <c r="L565" s="25"/>
      <c r="M565" s="25"/>
      <c r="N565" s="25"/>
      <c r="O565" s="25"/>
      <c r="P565" s="11" t="s">
        <v>1297</v>
      </c>
      <c r="S565" s="39"/>
      <c r="T565" s="39"/>
      <c r="U565" s="39"/>
      <c r="V565" s="39"/>
      <c r="W565" s="39"/>
      <c r="AF565" s="20"/>
      <c r="AG565" s="20"/>
      <c r="AH565" s="20"/>
      <c r="AI565" s="20"/>
      <c r="AJ565" s="20"/>
      <c r="AK565" s="20"/>
      <c r="AL565" s="20"/>
      <c r="AM565" s="20"/>
    </row>
    <row r="566">
      <c r="A566" s="7">
        <v>442.0</v>
      </c>
      <c r="B566" s="11" t="s">
        <v>1298</v>
      </c>
      <c r="C566" s="11" t="s">
        <v>1299</v>
      </c>
      <c r="D566" s="7">
        <v>2013.0</v>
      </c>
      <c r="E566" s="11" t="s">
        <v>201</v>
      </c>
      <c r="F566" s="12" t="s">
        <v>39</v>
      </c>
      <c r="G566" s="39">
        <v>33.0</v>
      </c>
      <c r="H566" s="14" t="s">
        <v>40</v>
      </c>
      <c r="I566" s="39">
        <v>0.0</v>
      </c>
      <c r="J566" s="16" t="s">
        <v>3436</v>
      </c>
      <c r="K566" s="25"/>
      <c r="L566" s="25"/>
      <c r="M566" s="25"/>
      <c r="N566" s="25"/>
      <c r="O566" s="25"/>
      <c r="P566" s="25"/>
    </row>
    <row r="567">
      <c r="A567" s="7">
        <v>443.0</v>
      </c>
      <c r="B567" s="11" t="s">
        <v>1301</v>
      </c>
      <c r="C567" s="11" t="s">
        <v>1302</v>
      </c>
      <c r="D567" s="7">
        <v>2013.0</v>
      </c>
      <c r="E567" s="80"/>
      <c r="F567" s="12" t="s">
        <v>39</v>
      </c>
      <c r="G567" s="39">
        <v>66.0</v>
      </c>
      <c r="H567" s="14" t="s">
        <v>40</v>
      </c>
      <c r="I567" s="39">
        <v>0.0</v>
      </c>
      <c r="J567" s="16" t="s">
        <v>3436</v>
      </c>
      <c r="K567" s="25"/>
      <c r="L567" s="25"/>
      <c r="M567" s="25"/>
      <c r="N567" s="25"/>
      <c r="O567" s="25"/>
      <c r="P567" s="11" t="s">
        <v>1304</v>
      </c>
      <c r="X567" s="39"/>
      <c r="Y567" s="39"/>
      <c r="Z567" s="39"/>
      <c r="AA567" s="39"/>
      <c r="AB567" s="39"/>
      <c r="AC567" s="39"/>
      <c r="AD567" s="39"/>
    </row>
    <row r="568">
      <c r="A568" s="34">
        <v>444.0</v>
      </c>
      <c r="B568" s="35" t="s">
        <v>2930</v>
      </c>
      <c r="C568" s="35" t="s">
        <v>2931</v>
      </c>
      <c r="D568" s="35">
        <v>2013.0</v>
      </c>
      <c r="E568" s="9" t="s">
        <v>31</v>
      </c>
      <c r="F568" s="9" t="s">
        <v>31</v>
      </c>
      <c r="G568" s="9" t="s">
        <v>31</v>
      </c>
      <c r="H568" s="9" t="s">
        <v>31</v>
      </c>
      <c r="I568" s="9" t="s">
        <v>31</v>
      </c>
      <c r="J568" s="9" t="s">
        <v>31</v>
      </c>
      <c r="K568" s="9" t="s">
        <v>31</v>
      </c>
      <c r="L568" s="9" t="s">
        <v>31</v>
      </c>
      <c r="M568" s="9" t="s">
        <v>31</v>
      </c>
      <c r="N568" s="9" t="s">
        <v>31</v>
      </c>
      <c r="O568" s="9" t="s">
        <v>31</v>
      </c>
      <c r="P568" s="9" t="s">
        <v>31</v>
      </c>
      <c r="Q568" s="39"/>
      <c r="R568" s="39"/>
      <c r="X568" s="39"/>
      <c r="Y568" s="39"/>
      <c r="Z568" s="39"/>
      <c r="AA568" s="39"/>
      <c r="AB568" s="39"/>
      <c r="AC568" s="39"/>
      <c r="AD568" s="39"/>
    </row>
    <row r="569">
      <c r="A569" s="7">
        <v>445.0</v>
      </c>
      <c r="B569" s="11" t="s">
        <v>1305</v>
      </c>
      <c r="C569" s="11" t="s">
        <v>1306</v>
      </c>
      <c r="D569" s="7">
        <v>2013.0</v>
      </c>
      <c r="E569" s="11" t="s">
        <v>1308</v>
      </c>
      <c r="F569" s="12" t="s">
        <v>39</v>
      </c>
      <c r="G569" s="39">
        <v>3.0</v>
      </c>
      <c r="H569" s="14" t="s">
        <v>40</v>
      </c>
      <c r="I569" s="39">
        <v>0.0</v>
      </c>
      <c r="J569" s="16" t="s">
        <v>3436</v>
      </c>
      <c r="K569" s="25"/>
      <c r="L569" s="25"/>
      <c r="M569" s="25"/>
      <c r="N569" s="25"/>
      <c r="O569" s="25"/>
      <c r="P569" s="11" t="s">
        <v>1309</v>
      </c>
      <c r="X569" s="39"/>
      <c r="Y569" s="39"/>
      <c r="Z569" s="39"/>
      <c r="AA569" s="39"/>
      <c r="AB569" s="39"/>
      <c r="AC569" s="39"/>
      <c r="AD569" s="39"/>
    </row>
    <row r="570">
      <c r="A570" s="7">
        <v>446.0</v>
      </c>
      <c r="B570" s="11" t="s">
        <v>1310</v>
      </c>
      <c r="C570" s="11" t="s">
        <v>1311</v>
      </c>
      <c r="D570" s="7">
        <v>2013.0</v>
      </c>
      <c r="E570" s="11" t="s">
        <v>84</v>
      </c>
      <c r="F570" s="12" t="s">
        <v>74</v>
      </c>
      <c r="G570" s="39" t="s">
        <v>74</v>
      </c>
      <c r="H570" s="12" t="s">
        <v>74</v>
      </c>
      <c r="I570" s="39" t="s">
        <v>74</v>
      </c>
      <c r="J570" s="12" t="s">
        <v>74</v>
      </c>
      <c r="K570" s="25"/>
      <c r="L570" s="25"/>
      <c r="M570" s="25"/>
      <c r="N570" s="25"/>
      <c r="O570" s="25"/>
      <c r="P570" s="11" t="s">
        <v>1313</v>
      </c>
      <c r="R570" s="20"/>
      <c r="S570" s="39"/>
      <c r="T570" s="39"/>
      <c r="U570" s="39"/>
      <c r="V570" s="39"/>
      <c r="W570" s="39"/>
      <c r="AE570" s="39"/>
    </row>
    <row r="571">
      <c r="A571" s="7">
        <v>447.0</v>
      </c>
      <c r="B571" s="8" t="s">
        <v>3770</v>
      </c>
      <c r="C571" s="8" t="s">
        <v>3771</v>
      </c>
      <c r="D571" s="7">
        <v>2013.0</v>
      </c>
      <c r="E571" s="11" t="s">
        <v>201</v>
      </c>
      <c r="F571" s="12" t="s">
        <v>40</v>
      </c>
      <c r="G571" s="39">
        <v>0.0</v>
      </c>
      <c r="H571" s="14" t="s">
        <v>39</v>
      </c>
      <c r="I571" s="39" t="s">
        <v>74</v>
      </c>
      <c r="J571" s="16" t="s">
        <v>3436</v>
      </c>
      <c r="K571" s="80"/>
      <c r="L571" s="80"/>
      <c r="M571" s="80"/>
      <c r="N571" s="80"/>
      <c r="O571" s="80"/>
      <c r="P571" s="80"/>
      <c r="AE571" s="39"/>
    </row>
    <row r="572">
      <c r="A572" s="7">
        <v>448.0</v>
      </c>
      <c r="B572" s="11" t="s">
        <v>1314</v>
      </c>
      <c r="C572" s="11" t="s">
        <v>1315</v>
      </c>
      <c r="D572" s="7">
        <v>2013.0</v>
      </c>
      <c r="E572" s="11" t="s">
        <v>73</v>
      </c>
      <c r="F572" s="12" t="s">
        <v>39</v>
      </c>
      <c r="G572" s="39">
        <v>80.0</v>
      </c>
      <c r="H572" s="14" t="s">
        <v>40</v>
      </c>
      <c r="I572" s="39">
        <v>0.0</v>
      </c>
      <c r="J572" s="16" t="s">
        <v>3436</v>
      </c>
      <c r="K572" s="25"/>
      <c r="L572" s="25"/>
      <c r="M572" s="25"/>
      <c r="N572" s="25"/>
      <c r="O572" s="25"/>
      <c r="P572" s="25"/>
      <c r="S572" s="39"/>
      <c r="T572" s="39"/>
      <c r="U572" s="39"/>
      <c r="V572" s="39"/>
      <c r="W572" s="39"/>
      <c r="X572" s="20"/>
      <c r="Y572" s="20"/>
      <c r="Z572" s="20"/>
      <c r="AA572" s="20"/>
      <c r="AB572" s="20"/>
      <c r="AC572" s="20"/>
      <c r="AD572" s="20"/>
      <c r="AE572" s="39"/>
      <c r="AF572" s="39"/>
      <c r="AG572" s="39"/>
      <c r="AH572" s="39"/>
      <c r="AI572" s="39"/>
      <c r="AJ572" s="39"/>
      <c r="AK572" s="39"/>
      <c r="AL572" s="39"/>
      <c r="AM572" s="39"/>
    </row>
    <row r="573">
      <c r="A573" s="7">
        <v>449.0</v>
      </c>
      <c r="B573" s="11" t="s">
        <v>1317</v>
      </c>
      <c r="C573" s="11" t="s">
        <v>1318</v>
      </c>
      <c r="D573" s="7">
        <v>2013.0</v>
      </c>
      <c r="E573" s="11" t="s">
        <v>47</v>
      </c>
      <c r="F573" s="12" t="s">
        <v>39</v>
      </c>
      <c r="G573" s="39">
        <v>64.0</v>
      </c>
      <c r="H573" s="14" t="s">
        <v>40</v>
      </c>
      <c r="I573" s="39">
        <v>0.0</v>
      </c>
      <c r="J573" s="16" t="s">
        <v>3436</v>
      </c>
      <c r="K573" s="25"/>
      <c r="L573" s="25"/>
      <c r="M573" s="25"/>
      <c r="N573" s="25"/>
      <c r="O573" s="25"/>
      <c r="P573" s="25"/>
      <c r="X573" s="39"/>
      <c r="Y573" s="39"/>
      <c r="Z573" s="39"/>
      <c r="AA573" s="39"/>
      <c r="AB573" s="39"/>
      <c r="AC573" s="39"/>
      <c r="AD573" s="39"/>
      <c r="AF573" s="39"/>
      <c r="AG573" s="39"/>
      <c r="AH573" s="39"/>
      <c r="AI573" s="39"/>
      <c r="AJ573" s="39"/>
      <c r="AK573" s="39"/>
      <c r="AL573" s="39"/>
      <c r="AM573" s="39"/>
    </row>
    <row r="574">
      <c r="A574" s="34">
        <v>450.0</v>
      </c>
      <c r="B574" s="35" t="s">
        <v>2933</v>
      </c>
      <c r="C574" s="35" t="s">
        <v>2934</v>
      </c>
      <c r="D574" s="35">
        <v>2013.0</v>
      </c>
      <c r="E574" s="9" t="s">
        <v>31</v>
      </c>
      <c r="F574" s="9" t="s">
        <v>31</v>
      </c>
      <c r="G574" s="9" t="s">
        <v>31</v>
      </c>
      <c r="H574" s="9" t="s">
        <v>31</v>
      </c>
      <c r="I574" s="9" t="s">
        <v>31</v>
      </c>
      <c r="J574" s="9" t="s">
        <v>31</v>
      </c>
      <c r="K574" s="9" t="s">
        <v>31</v>
      </c>
      <c r="L574" s="9" t="s">
        <v>31</v>
      </c>
      <c r="M574" s="9" t="s">
        <v>31</v>
      </c>
      <c r="N574" s="9" t="s">
        <v>31</v>
      </c>
      <c r="O574" s="9" t="s">
        <v>31</v>
      </c>
      <c r="P574" s="9" t="s">
        <v>31</v>
      </c>
      <c r="Q574" s="39"/>
      <c r="R574" s="39"/>
      <c r="S574" s="39"/>
      <c r="T574" s="39"/>
      <c r="U574" s="39"/>
      <c r="V574" s="39"/>
      <c r="W574" s="39"/>
      <c r="AF574" s="39"/>
      <c r="AG574" s="39"/>
      <c r="AH574" s="39"/>
      <c r="AI574" s="39"/>
      <c r="AJ574" s="39"/>
      <c r="AK574" s="39"/>
      <c r="AL574" s="39"/>
      <c r="AM574" s="39"/>
    </row>
    <row r="575">
      <c r="A575" s="7">
        <v>451.0</v>
      </c>
      <c r="B575" s="11" t="s">
        <v>1320</v>
      </c>
      <c r="C575" s="11" t="s">
        <v>1321</v>
      </c>
      <c r="D575" s="7">
        <v>2013.0</v>
      </c>
      <c r="E575" s="11" t="s">
        <v>47</v>
      </c>
      <c r="F575" s="12" t="s">
        <v>39</v>
      </c>
      <c r="G575" s="39">
        <v>76.0</v>
      </c>
      <c r="H575" s="14" t="s">
        <v>40</v>
      </c>
      <c r="I575" s="39">
        <v>0.0</v>
      </c>
      <c r="J575" s="16" t="s">
        <v>3436</v>
      </c>
      <c r="K575" s="25"/>
      <c r="L575" s="25"/>
      <c r="M575" s="25"/>
      <c r="N575" s="25"/>
      <c r="O575" s="25"/>
      <c r="P575" s="25"/>
      <c r="X575" s="39"/>
      <c r="Y575" s="39"/>
      <c r="Z575" s="39"/>
      <c r="AA575" s="39"/>
      <c r="AB575" s="39"/>
      <c r="AC575" s="39"/>
      <c r="AD575" s="39"/>
      <c r="AE575" s="20"/>
    </row>
    <row r="576">
      <c r="A576" s="34">
        <v>452.0</v>
      </c>
      <c r="B576" s="35" t="s">
        <v>2936</v>
      </c>
      <c r="C576" s="35" t="s">
        <v>2937</v>
      </c>
      <c r="D576" s="35">
        <v>2013.0</v>
      </c>
      <c r="E576" s="9" t="s">
        <v>31</v>
      </c>
      <c r="F576" s="9" t="s">
        <v>31</v>
      </c>
      <c r="G576" s="9" t="s">
        <v>31</v>
      </c>
      <c r="H576" s="9" t="s">
        <v>31</v>
      </c>
      <c r="I576" s="9" t="s">
        <v>31</v>
      </c>
      <c r="J576" s="9" t="s">
        <v>31</v>
      </c>
      <c r="K576" s="9" t="s">
        <v>31</v>
      </c>
      <c r="L576" s="9" t="s">
        <v>31</v>
      </c>
      <c r="M576" s="9" t="s">
        <v>31</v>
      </c>
      <c r="N576" s="9" t="s">
        <v>31</v>
      </c>
      <c r="O576" s="9" t="s">
        <v>31</v>
      </c>
      <c r="P576" s="9" t="s">
        <v>31</v>
      </c>
      <c r="Q576" s="39"/>
      <c r="R576" s="39"/>
      <c r="S576" s="20"/>
      <c r="T576" s="20"/>
      <c r="U576" s="20"/>
      <c r="V576" s="20"/>
      <c r="W576" s="20"/>
      <c r="AE576" s="39"/>
    </row>
    <row r="577">
      <c r="A577" s="7">
        <v>453.0</v>
      </c>
      <c r="B577" s="11" t="s">
        <v>1323</v>
      </c>
      <c r="C577" s="11" t="s">
        <v>1324</v>
      </c>
      <c r="D577" s="7">
        <v>2013.0</v>
      </c>
      <c r="E577" s="11" t="s">
        <v>1326</v>
      </c>
      <c r="F577" s="12" t="s">
        <v>40</v>
      </c>
      <c r="G577" s="39">
        <v>0.0</v>
      </c>
      <c r="H577" s="14" t="s">
        <v>39</v>
      </c>
      <c r="I577" s="39">
        <v>30.0</v>
      </c>
      <c r="J577" s="16" t="s">
        <v>3436</v>
      </c>
      <c r="K577" s="25"/>
      <c r="L577" s="25"/>
      <c r="M577" s="25"/>
      <c r="N577" s="25"/>
      <c r="O577" s="25"/>
      <c r="P577" s="25"/>
      <c r="AF577" s="20"/>
      <c r="AG577" s="20"/>
      <c r="AH577" s="20"/>
      <c r="AI577" s="20"/>
      <c r="AJ577" s="20"/>
      <c r="AK577" s="20"/>
      <c r="AL577" s="20"/>
      <c r="AM577" s="20"/>
    </row>
    <row r="578">
      <c r="A578" s="7">
        <v>454.0</v>
      </c>
      <c r="B578" s="11" t="s">
        <v>1327</v>
      </c>
      <c r="C578" s="11" t="s">
        <v>1328</v>
      </c>
      <c r="D578" s="7">
        <v>2013.0</v>
      </c>
      <c r="E578" s="11" t="s">
        <v>201</v>
      </c>
      <c r="F578" s="12" t="s">
        <v>39</v>
      </c>
      <c r="G578" s="39">
        <v>54.0</v>
      </c>
      <c r="H578" s="14" t="s">
        <v>40</v>
      </c>
      <c r="I578" s="39">
        <v>0.0</v>
      </c>
      <c r="J578" s="16" t="s">
        <v>3436</v>
      </c>
      <c r="K578" s="25"/>
      <c r="L578" s="25"/>
      <c r="M578" s="25"/>
      <c r="N578" s="25"/>
      <c r="O578" s="25"/>
      <c r="P578" s="25"/>
      <c r="AE578" s="39"/>
      <c r="AF578" s="39"/>
      <c r="AG578" s="39"/>
      <c r="AH578" s="39"/>
      <c r="AI578" s="39"/>
      <c r="AJ578" s="39"/>
      <c r="AK578" s="39"/>
      <c r="AL578" s="39"/>
      <c r="AM578" s="39"/>
    </row>
    <row r="579">
      <c r="A579" s="7">
        <v>455.0</v>
      </c>
      <c r="B579" s="11" t="s">
        <v>1330</v>
      </c>
      <c r="C579" s="11" t="s">
        <v>1331</v>
      </c>
      <c r="D579" s="7">
        <v>2013.0</v>
      </c>
      <c r="E579" s="11" t="s">
        <v>47</v>
      </c>
      <c r="F579" s="12" t="s">
        <v>39</v>
      </c>
      <c r="G579" s="72"/>
      <c r="H579" s="14" t="s">
        <v>39</v>
      </c>
      <c r="I579" s="72"/>
      <c r="J579" s="12" t="s">
        <v>40</v>
      </c>
      <c r="K579" s="11"/>
      <c r="L579" s="25"/>
      <c r="M579" s="25"/>
      <c r="N579" s="25"/>
      <c r="O579" s="25"/>
      <c r="P579" s="11" t="s">
        <v>1333</v>
      </c>
      <c r="S579" s="39"/>
      <c r="T579" s="39"/>
      <c r="U579" s="39"/>
      <c r="V579" s="39"/>
      <c r="W579" s="39"/>
    </row>
    <row r="580">
      <c r="A580" s="7">
        <v>456.0</v>
      </c>
      <c r="B580" s="11" t="s">
        <v>1334</v>
      </c>
      <c r="C580" s="11" t="s">
        <v>1335</v>
      </c>
      <c r="D580" s="7">
        <v>2013.0</v>
      </c>
      <c r="E580" s="11" t="s">
        <v>84</v>
      </c>
      <c r="F580" s="12" t="s">
        <v>39</v>
      </c>
      <c r="G580" s="39">
        <v>36.0</v>
      </c>
      <c r="H580" s="14" t="s">
        <v>40</v>
      </c>
      <c r="I580" s="39">
        <v>0.0</v>
      </c>
      <c r="J580" s="16" t="s">
        <v>3436</v>
      </c>
      <c r="K580" s="25"/>
      <c r="L580" s="25"/>
      <c r="M580" s="25"/>
      <c r="N580" s="25"/>
      <c r="O580" s="25"/>
      <c r="P580" s="11" t="s">
        <v>1337</v>
      </c>
      <c r="AF580" s="39"/>
      <c r="AG580" s="39"/>
      <c r="AH580" s="39"/>
      <c r="AI580" s="39"/>
      <c r="AJ580" s="39"/>
      <c r="AK580" s="39"/>
      <c r="AL580" s="39"/>
      <c r="AM580" s="39"/>
    </row>
    <row r="581">
      <c r="A581" s="34">
        <v>457.0</v>
      </c>
      <c r="B581" s="35" t="s">
        <v>2939</v>
      </c>
      <c r="C581" s="35" t="s">
        <v>2940</v>
      </c>
      <c r="D581" s="35">
        <v>2013.0</v>
      </c>
      <c r="E581" s="9" t="s">
        <v>31</v>
      </c>
      <c r="F581" s="9" t="s">
        <v>31</v>
      </c>
      <c r="G581" s="9" t="s">
        <v>31</v>
      </c>
      <c r="H581" s="9" t="s">
        <v>31</v>
      </c>
      <c r="I581" s="9" t="s">
        <v>31</v>
      </c>
      <c r="J581" s="9" t="s">
        <v>31</v>
      </c>
      <c r="K581" s="9" t="s">
        <v>31</v>
      </c>
      <c r="L581" s="9" t="s">
        <v>31</v>
      </c>
      <c r="M581" s="9" t="s">
        <v>31</v>
      </c>
      <c r="N581" s="9" t="s">
        <v>31</v>
      </c>
      <c r="O581" s="9" t="s">
        <v>31</v>
      </c>
      <c r="P581" s="9" t="s">
        <v>31</v>
      </c>
      <c r="Q581" s="39"/>
      <c r="R581" s="39"/>
      <c r="S581" s="39"/>
      <c r="T581" s="39"/>
      <c r="U581" s="39"/>
      <c r="V581" s="39"/>
      <c r="W581" s="39"/>
      <c r="X581" s="39"/>
      <c r="Y581" s="39"/>
      <c r="Z581" s="39"/>
      <c r="AA581" s="39"/>
      <c r="AB581" s="39"/>
      <c r="AC581" s="39"/>
      <c r="AD581" s="39"/>
    </row>
    <row r="582">
      <c r="A582" s="7">
        <v>458.0</v>
      </c>
      <c r="B582" s="11" t="s">
        <v>1338</v>
      </c>
      <c r="C582" s="11" t="s">
        <v>1339</v>
      </c>
      <c r="D582" s="7">
        <v>2012.0</v>
      </c>
      <c r="E582" s="11" t="s">
        <v>47</v>
      </c>
      <c r="F582" s="12" t="s">
        <v>39</v>
      </c>
      <c r="G582" s="72"/>
      <c r="H582" s="14" t="s">
        <v>40</v>
      </c>
      <c r="I582" s="39">
        <v>0.0</v>
      </c>
      <c r="J582" s="16" t="s">
        <v>3436</v>
      </c>
      <c r="K582" s="25"/>
      <c r="L582" s="25"/>
      <c r="M582" s="25"/>
      <c r="N582" s="25"/>
      <c r="O582" s="25"/>
      <c r="P582" s="25"/>
      <c r="X582" s="39"/>
      <c r="Y582" s="39"/>
      <c r="Z582" s="39"/>
      <c r="AA582" s="39"/>
      <c r="AB582" s="39"/>
      <c r="AC582" s="39"/>
      <c r="AD582" s="39"/>
    </row>
    <row r="583">
      <c r="A583" s="34">
        <v>459.0</v>
      </c>
      <c r="B583" s="35" t="s">
        <v>2942</v>
      </c>
      <c r="C583" s="35" t="s">
        <v>2943</v>
      </c>
      <c r="D583" s="35">
        <v>2012.0</v>
      </c>
      <c r="E583" s="9" t="s">
        <v>31</v>
      </c>
      <c r="F583" s="9" t="s">
        <v>31</v>
      </c>
      <c r="G583" s="9" t="s">
        <v>31</v>
      </c>
      <c r="H583" s="9" t="s">
        <v>31</v>
      </c>
      <c r="I583" s="9" t="s">
        <v>31</v>
      </c>
      <c r="J583" s="9" t="s">
        <v>31</v>
      </c>
      <c r="K583" s="9" t="s">
        <v>31</v>
      </c>
      <c r="L583" s="9" t="s">
        <v>31</v>
      </c>
      <c r="M583" s="9" t="s">
        <v>31</v>
      </c>
      <c r="N583" s="9" t="s">
        <v>31</v>
      </c>
      <c r="O583" s="9" t="s">
        <v>31</v>
      </c>
      <c r="P583" s="9" t="s">
        <v>31</v>
      </c>
      <c r="Q583" s="39"/>
      <c r="R583" s="39"/>
      <c r="S583" s="39"/>
      <c r="T583" s="39"/>
      <c r="U583" s="39"/>
      <c r="V583" s="39"/>
      <c r="W583" s="39"/>
    </row>
    <row r="584">
      <c r="A584" s="7">
        <v>460.0</v>
      </c>
      <c r="B584" s="11" t="s">
        <v>1341</v>
      </c>
      <c r="C584" s="11" t="s">
        <v>1342</v>
      </c>
      <c r="D584" s="7">
        <v>2012.0</v>
      </c>
      <c r="E584" s="11" t="s">
        <v>1344</v>
      </c>
      <c r="F584" s="12" t="s">
        <v>39</v>
      </c>
      <c r="G584" s="72"/>
      <c r="H584" s="14" t="s">
        <v>40</v>
      </c>
      <c r="I584" s="72"/>
      <c r="J584" s="16" t="s">
        <v>3436</v>
      </c>
      <c r="K584" s="25"/>
      <c r="L584" s="25"/>
      <c r="M584" s="25"/>
      <c r="N584" s="25"/>
      <c r="O584" s="25"/>
      <c r="P584" s="25"/>
      <c r="X584" s="39"/>
      <c r="Y584" s="39"/>
      <c r="Z584" s="39"/>
      <c r="AA584" s="39"/>
      <c r="AB584" s="39"/>
      <c r="AC584" s="39"/>
      <c r="AD584" s="39"/>
      <c r="AE584" s="39"/>
    </row>
    <row r="585">
      <c r="A585" s="34">
        <v>461.0</v>
      </c>
      <c r="B585" s="35" t="s">
        <v>2945</v>
      </c>
      <c r="C585" s="35" t="s">
        <v>2946</v>
      </c>
      <c r="D585" s="35">
        <v>2012.0</v>
      </c>
      <c r="E585" s="9" t="s">
        <v>31</v>
      </c>
      <c r="F585" s="9" t="s">
        <v>31</v>
      </c>
      <c r="G585" s="9" t="s">
        <v>31</v>
      </c>
      <c r="H585" s="9" t="s">
        <v>31</v>
      </c>
      <c r="I585" s="9" t="s">
        <v>31</v>
      </c>
      <c r="J585" s="9" t="s">
        <v>31</v>
      </c>
      <c r="K585" s="9" t="s">
        <v>31</v>
      </c>
      <c r="L585" s="9" t="s">
        <v>31</v>
      </c>
      <c r="M585" s="9" t="s">
        <v>31</v>
      </c>
      <c r="N585" s="9" t="s">
        <v>31</v>
      </c>
      <c r="O585" s="9" t="s">
        <v>31</v>
      </c>
      <c r="P585" s="9" t="s">
        <v>31</v>
      </c>
      <c r="Q585" s="39"/>
      <c r="R585" s="39"/>
      <c r="AE585" s="39"/>
    </row>
    <row r="586">
      <c r="A586" s="7">
        <v>462.0</v>
      </c>
      <c r="B586" s="11" t="s">
        <v>1345</v>
      </c>
      <c r="C586" s="11" t="s">
        <v>1346</v>
      </c>
      <c r="D586" s="7">
        <v>2012.0</v>
      </c>
      <c r="E586" s="11" t="s">
        <v>443</v>
      </c>
      <c r="F586" s="12" t="s">
        <v>39</v>
      </c>
      <c r="G586" s="72"/>
      <c r="H586" s="14" t="s">
        <v>40</v>
      </c>
      <c r="I586" s="72"/>
      <c r="J586" s="16" t="s">
        <v>3436</v>
      </c>
      <c r="K586" s="25"/>
      <c r="L586" s="25"/>
      <c r="M586" s="25"/>
      <c r="N586" s="25"/>
      <c r="O586" s="25"/>
      <c r="P586" s="25"/>
      <c r="AF586" s="39"/>
      <c r="AG586" s="39"/>
      <c r="AH586" s="39"/>
      <c r="AI586" s="39"/>
      <c r="AJ586" s="39"/>
      <c r="AK586" s="39"/>
      <c r="AL586" s="39"/>
      <c r="AM586" s="39"/>
    </row>
    <row r="587">
      <c r="A587" s="7">
        <v>463.0</v>
      </c>
      <c r="B587" s="11" t="s">
        <v>1348</v>
      </c>
      <c r="C587" s="11" t="s">
        <v>1349</v>
      </c>
      <c r="D587" s="7">
        <v>2012.0</v>
      </c>
      <c r="E587" s="11" t="s">
        <v>84</v>
      </c>
      <c r="F587" s="12" t="s">
        <v>74</v>
      </c>
      <c r="G587" s="39" t="s">
        <v>74</v>
      </c>
      <c r="H587" s="14" t="s">
        <v>74</v>
      </c>
      <c r="I587" s="39" t="s">
        <v>74</v>
      </c>
      <c r="J587" s="12" t="s">
        <v>74</v>
      </c>
      <c r="K587" s="11"/>
      <c r="L587" s="11"/>
      <c r="M587" s="11"/>
      <c r="N587" s="25"/>
      <c r="O587" s="25"/>
      <c r="P587" s="11" t="s">
        <v>838</v>
      </c>
      <c r="R587" s="20"/>
      <c r="AE587" s="39"/>
      <c r="AF587" s="39"/>
      <c r="AG587" s="39"/>
      <c r="AH587" s="39"/>
      <c r="AI587" s="39"/>
      <c r="AJ587" s="39"/>
      <c r="AK587" s="39"/>
      <c r="AL587" s="39"/>
      <c r="AM587" s="39"/>
    </row>
    <row r="588">
      <c r="A588" s="7">
        <v>464.0</v>
      </c>
      <c r="B588" s="11" t="s">
        <v>1351</v>
      </c>
      <c r="C588" s="11" t="s">
        <v>1352</v>
      </c>
      <c r="D588" s="7">
        <v>2012.0</v>
      </c>
      <c r="E588" s="11" t="s">
        <v>47</v>
      </c>
      <c r="F588" s="12" t="s">
        <v>39</v>
      </c>
      <c r="G588" s="39">
        <v>64.0</v>
      </c>
      <c r="H588" s="14" t="s">
        <v>40</v>
      </c>
      <c r="I588" s="39">
        <v>0.0</v>
      </c>
      <c r="J588" s="16" t="s">
        <v>3436</v>
      </c>
      <c r="K588" s="25"/>
      <c r="L588" s="25"/>
      <c r="M588" s="25"/>
      <c r="N588" s="25"/>
      <c r="O588" s="25"/>
      <c r="P588" s="25"/>
    </row>
    <row r="589">
      <c r="A589" s="7">
        <v>465.0</v>
      </c>
      <c r="B589" s="11" t="s">
        <v>1354</v>
      </c>
      <c r="C589" s="11" t="s">
        <v>1355</v>
      </c>
      <c r="D589" s="7">
        <v>2012.0</v>
      </c>
      <c r="E589" s="11" t="s">
        <v>1357</v>
      </c>
      <c r="F589" s="12" t="s">
        <v>40</v>
      </c>
      <c r="G589" s="39">
        <v>0.0</v>
      </c>
      <c r="H589" s="14" t="s">
        <v>39</v>
      </c>
      <c r="I589" s="39">
        <v>30.0</v>
      </c>
      <c r="J589" s="16" t="s">
        <v>3436</v>
      </c>
      <c r="K589" s="25"/>
      <c r="L589" s="25"/>
      <c r="M589" s="25"/>
      <c r="N589" s="25"/>
      <c r="O589" s="25"/>
      <c r="P589" s="11" t="s">
        <v>1358</v>
      </c>
      <c r="S589" s="39"/>
      <c r="T589" s="39"/>
      <c r="U589" s="39"/>
      <c r="V589" s="39"/>
      <c r="W589" s="39"/>
      <c r="AF589" s="39"/>
      <c r="AG589" s="39"/>
      <c r="AH589" s="39"/>
      <c r="AI589" s="39"/>
      <c r="AJ589" s="39"/>
      <c r="AK589" s="39"/>
      <c r="AL589" s="39"/>
      <c r="AM589" s="39"/>
    </row>
    <row r="590">
      <c r="A590" s="34">
        <v>466.0</v>
      </c>
      <c r="B590" s="35" t="s">
        <v>2948</v>
      </c>
      <c r="C590" s="35" t="s">
        <v>2949</v>
      </c>
      <c r="D590" s="35">
        <v>2012.0</v>
      </c>
      <c r="E590" s="9" t="s">
        <v>31</v>
      </c>
      <c r="F590" s="9" t="s">
        <v>31</v>
      </c>
      <c r="G590" s="9" t="s">
        <v>31</v>
      </c>
      <c r="H590" s="9" t="s">
        <v>31</v>
      </c>
      <c r="I590" s="9" t="s">
        <v>31</v>
      </c>
      <c r="J590" s="9" t="s">
        <v>31</v>
      </c>
      <c r="K590" s="9" t="s">
        <v>31</v>
      </c>
      <c r="L590" s="9" t="s">
        <v>31</v>
      </c>
      <c r="M590" s="9" t="s">
        <v>31</v>
      </c>
      <c r="N590" s="9" t="s">
        <v>31</v>
      </c>
      <c r="O590" s="9" t="s">
        <v>31</v>
      </c>
      <c r="P590" s="9" t="s">
        <v>31</v>
      </c>
      <c r="Q590" s="39"/>
      <c r="R590" s="39"/>
    </row>
    <row r="591">
      <c r="A591" s="7">
        <v>467.0</v>
      </c>
      <c r="B591" s="11" t="s">
        <v>1359</v>
      </c>
      <c r="C591" s="11" t="s">
        <v>1360</v>
      </c>
      <c r="D591" s="7">
        <v>2012.0</v>
      </c>
      <c r="E591" s="11" t="s">
        <v>47</v>
      </c>
      <c r="F591" s="12" t="s">
        <v>39</v>
      </c>
      <c r="G591" s="39">
        <v>18.0</v>
      </c>
      <c r="H591" s="14" t="s">
        <v>40</v>
      </c>
      <c r="I591" s="39">
        <v>0.0</v>
      </c>
      <c r="J591" s="16" t="s">
        <v>3436</v>
      </c>
      <c r="K591" s="25"/>
      <c r="L591" s="25"/>
      <c r="M591" s="25"/>
      <c r="N591" s="25"/>
      <c r="O591" s="25"/>
      <c r="P591" s="11" t="s">
        <v>1362</v>
      </c>
      <c r="X591" s="39"/>
      <c r="Y591" s="39"/>
      <c r="Z591" s="39"/>
      <c r="AA591" s="39"/>
      <c r="AB591" s="39"/>
      <c r="AC591" s="39"/>
      <c r="AD591" s="39"/>
    </row>
    <row r="592">
      <c r="A592" s="34">
        <v>468.0</v>
      </c>
      <c r="B592" s="35" t="s">
        <v>2951</v>
      </c>
      <c r="C592" s="35" t="s">
        <v>2952</v>
      </c>
      <c r="D592" s="35">
        <v>2012.0</v>
      </c>
      <c r="E592" s="9" t="s">
        <v>31</v>
      </c>
      <c r="F592" s="9" t="s">
        <v>31</v>
      </c>
      <c r="G592" s="9" t="s">
        <v>31</v>
      </c>
      <c r="H592" s="9" t="s">
        <v>31</v>
      </c>
      <c r="I592" s="9" t="s">
        <v>31</v>
      </c>
      <c r="J592" s="9" t="s">
        <v>31</v>
      </c>
      <c r="K592" s="9" t="s">
        <v>31</v>
      </c>
      <c r="L592" s="9" t="s">
        <v>31</v>
      </c>
      <c r="M592" s="9" t="s">
        <v>31</v>
      </c>
      <c r="N592" s="9" t="s">
        <v>31</v>
      </c>
      <c r="O592" s="9" t="s">
        <v>31</v>
      </c>
      <c r="P592" s="9" t="s">
        <v>31</v>
      </c>
      <c r="Q592" s="39"/>
      <c r="R592" s="39"/>
      <c r="S592" s="20"/>
      <c r="T592" s="20"/>
      <c r="U592" s="20"/>
      <c r="V592" s="20"/>
      <c r="W592" s="20"/>
    </row>
    <row r="593">
      <c r="A593" s="7">
        <v>469.0</v>
      </c>
      <c r="B593" s="11" t="s">
        <v>1363</v>
      </c>
      <c r="C593" s="11" t="s">
        <v>1364</v>
      </c>
      <c r="D593" s="7">
        <v>2012.0</v>
      </c>
      <c r="E593" s="11" t="s">
        <v>443</v>
      </c>
      <c r="F593" s="12" t="s">
        <v>39</v>
      </c>
      <c r="G593" s="72"/>
      <c r="H593" s="14" t="s">
        <v>40</v>
      </c>
      <c r="I593" s="72"/>
      <c r="J593" s="16" t="s">
        <v>3436</v>
      </c>
      <c r="K593" s="25"/>
      <c r="L593" s="25"/>
      <c r="M593" s="25"/>
      <c r="N593" s="25"/>
      <c r="O593" s="25"/>
      <c r="P593" s="25"/>
      <c r="S593" s="39"/>
      <c r="T593" s="39"/>
      <c r="U593" s="39"/>
      <c r="V593" s="39"/>
      <c r="W593" s="39"/>
    </row>
    <row r="594">
      <c r="A594" s="34">
        <v>470.0</v>
      </c>
      <c r="B594" s="35" t="s">
        <v>2954</v>
      </c>
      <c r="C594" s="35" t="s">
        <v>2955</v>
      </c>
      <c r="D594" s="35">
        <v>2012.0</v>
      </c>
      <c r="E594" s="9" t="s">
        <v>31</v>
      </c>
      <c r="F594" s="9" t="s">
        <v>31</v>
      </c>
      <c r="G594" s="9" t="s">
        <v>31</v>
      </c>
      <c r="H594" s="9" t="s">
        <v>31</v>
      </c>
      <c r="I594" s="9" t="s">
        <v>31</v>
      </c>
      <c r="J594" s="9" t="s">
        <v>31</v>
      </c>
      <c r="K594" s="9" t="s">
        <v>31</v>
      </c>
      <c r="L594" s="9" t="s">
        <v>31</v>
      </c>
      <c r="M594" s="9" t="s">
        <v>31</v>
      </c>
      <c r="N594" s="9" t="s">
        <v>31</v>
      </c>
      <c r="O594" s="9" t="s">
        <v>31</v>
      </c>
      <c r="P594" s="9" t="s">
        <v>31</v>
      </c>
      <c r="Q594" s="39"/>
      <c r="R594" s="39"/>
      <c r="S594" s="39"/>
      <c r="T594" s="39"/>
      <c r="U594" s="39"/>
      <c r="V594" s="39"/>
      <c r="W594" s="39"/>
      <c r="X594" s="20"/>
      <c r="Y594" s="20"/>
      <c r="Z594" s="20"/>
      <c r="AA594" s="20"/>
      <c r="AB594" s="20"/>
      <c r="AC594" s="20"/>
      <c r="AD594" s="20"/>
      <c r="AE594" s="39"/>
    </row>
    <row r="595">
      <c r="A595" s="7">
        <v>471.0</v>
      </c>
      <c r="B595" s="11" t="s">
        <v>1366</v>
      </c>
      <c r="C595" s="11" t="s">
        <v>1367</v>
      </c>
      <c r="D595" s="7">
        <v>2012.0</v>
      </c>
      <c r="E595" s="11" t="s">
        <v>47</v>
      </c>
      <c r="F595" s="12" t="s">
        <v>39</v>
      </c>
      <c r="G595" s="72"/>
      <c r="H595" s="14" t="s">
        <v>40</v>
      </c>
      <c r="I595" s="39">
        <v>0.0</v>
      </c>
      <c r="J595" s="16" t="s">
        <v>3436</v>
      </c>
      <c r="K595" s="25"/>
      <c r="L595" s="25"/>
      <c r="M595" s="25"/>
      <c r="N595" s="25"/>
      <c r="O595" s="25"/>
      <c r="P595" s="25"/>
    </row>
    <row r="596">
      <c r="A596" s="7">
        <v>472.0</v>
      </c>
      <c r="B596" s="11" t="s">
        <v>1369</v>
      </c>
      <c r="C596" s="11" t="s">
        <v>1370</v>
      </c>
      <c r="D596" s="7">
        <v>2012.0</v>
      </c>
      <c r="E596" s="11" t="s">
        <v>47</v>
      </c>
      <c r="F596" s="12" t="s">
        <v>39</v>
      </c>
      <c r="G596" s="72"/>
      <c r="H596" s="14" t="s">
        <v>40</v>
      </c>
      <c r="I596" s="72"/>
      <c r="J596" s="16" t="s">
        <v>3436</v>
      </c>
      <c r="K596" s="25"/>
      <c r="L596" s="25"/>
      <c r="M596" s="25"/>
      <c r="N596" s="25"/>
      <c r="O596" s="25"/>
      <c r="P596" s="25"/>
      <c r="X596" s="39"/>
      <c r="Y596" s="39"/>
      <c r="Z596" s="39"/>
      <c r="AA596" s="39"/>
      <c r="AB596" s="39"/>
      <c r="AC596" s="39"/>
      <c r="AD596" s="39"/>
      <c r="AF596" s="39"/>
      <c r="AG596" s="39"/>
      <c r="AH596" s="39"/>
      <c r="AI596" s="39"/>
      <c r="AJ596" s="39"/>
      <c r="AK596" s="39"/>
      <c r="AL596" s="39"/>
      <c r="AM596" s="39"/>
    </row>
    <row r="597">
      <c r="A597" s="7">
        <v>473.0</v>
      </c>
      <c r="B597" s="11" t="s">
        <v>1372</v>
      </c>
      <c r="C597" s="11" t="s">
        <v>1373</v>
      </c>
      <c r="D597" s="7">
        <v>2012.0</v>
      </c>
      <c r="E597" s="11" t="s">
        <v>370</v>
      </c>
      <c r="F597" s="14" t="s">
        <v>39</v>
      </c>
      <c r="G597" s="39">
        <v>16.0</v>
      </c>
      <c r="H597" s="14" t="s">
        <v>39</v>
      </c>
      <c r="I597" s="72"/>
      <c r="J597" s="12" t="s">
        <v>40</v>
      </c>
      <c r="K597" s="11"/>
      <c r="L597" s="25"/>
      <c r="M597" s="25"/>
      <c r="N597" s="25"/>
      <c r="O597" s="25"/>
      <c r="P597" s="11" t="s">
        <v>1375</v>
      </c>
      <c r="S597" s="20"/>
      <c r="T597" s="20"/>
      <c r="U597" s="20"/>
      <c r="V597" s="20"/>
      <c r="W597" s="20"/>
      <c r="AE597" s="20"/>
    </row>
    <row r="598">
      <c r="A598" s="7">
        <v>474.0</v>
      </c>
      <c r="B598" s="11" t="s">
        <v>1376</v>
      </c>
      <c r="C598" s="11" t="s">
        <v>1377</v>
      </c>
      <c r="D598" s="7">
        <v>2012.0</v>
      </c>
      <c r="E598" s="11" t="s">
        <v>1379</v>
      </c>
      <c r="F598" s="12" t="s">
        <v>39</v>
      </c>
      <c r="G598" s="39">
        <v>52.0</v>
      </c>
      <c r="H598" s="14" t="s">
        <v>40</v>
      </c>
      <c r="I598" s="39">
        <v>0.0</v>
      </c>
      <c r="J598" s="16" t="s">
        <v>3436</v>
      </c>
      <c r="K598" s="25"/>
      <c r="L598" s="25"/>
      <c r="M598" s="25"/>
      <c r="N598" s="25"/>
      <c r="O598" s="25"/>
      <c r="P598" s="11" t="s">
        <v>1380</v>
      </c>
      <c r="S598" s="20"/>
      <c r="T598" s="20"/>
      <c r="U598" s="20"/>
      <c r="V598" s="20"/>
      <c r="W598" s="20"/>
      <c r="X598" s="39"/>
      <c r="Y598" s="39"/>
      <c r="Z598" s="39"/>
      <c r="AA598" s="39"/>
      <c r="AB598" s="39"/>
      <c r="AC598" s="39"/>
      <c r="AD598" s="39"/>
    </row>
    <row r="599">
      <c r="A599" s="7">
        <v>475.0</v>
      </c>
      <c r="B599" s="11" t="s">
        <v>1381</v>
      </c>
      <c r="C599" s="11" t="s">
        <v>1382</v>
      </c>
      <c r="D599" s="7">
        <v>2012.0</v>
      </c>
      <c r="E599" s="11" t="s">
        <v>766</v>
      </c>
      <c r="F599" s="12" t="s">
        <v>39</v>
      </c>
      <c r="G599" s="40">
        <v>24.0</v>
      </c>
      <c r="H599" s="14" t="s">
        <v>40</v>
      </c>
      <c r="I599" s="39">
        <v>0.0</v>
      </c>
      <c r="J599" s="16" t="s">
        <v>3436</v>
      </c>
      <c r="K599" s="25"/>
      <c r="L599" s="25"/>
      <c r="M599" s="25"/>
      <c r="N599" s="25"/>
      <c r="O599" s="25"/>
      <c r="P599" s="25"/>
      <c r="AE599" s="39"/>
      <c r="AF599" s="20"/>
      <c r="AG599" s="20"/>
      <c r="AH599" s="20"/>
      <c r="AI599" s="20"/>
      <c r="AJ599" s="20"/>
      <c r="AK599" s="20"/>
      <c r="AL599" s="20"/>
      <c r="AM599" s="20"/>
    </row>
    <row r="600">
      <c r="A600" s="34">
        <v>476.0</v>
      </c>
      <c r="B600" s="35" t="s">
        <v>2957</v>
      </c>
      <c r="C600" s="35" t="s">
        <v>2958</v>
      </c>
      <c r="D600" s="35">
        <v>2012.0</v>
      </c>
      <c r="E600" s="9" t="s">
        <v>31</v>
      </c>
      <c r="F600" s="9" t="s">
        <v>31</v>
      </c>
      <c r="G600" s="9" t="s">
        <v>31</v>
      </c>
      <c r="H600" s="9" t="s">
        <v>31</v>
      </c>
      <c r="I600" s="9" t="s">
        <v>31</v>
      </c>
      <c r="J600" s="9" t="s">
        <v>31</v>
      </c>
      <c r="K600" s="9" t="s">
        <v>31</v>
      </c>
      <c r="L600" s="9" t="s">
        <v>31</v>
      </c>
      <c r="M600" s="9" t="s">
        <v>31</v>
      </c>
      <c r="N600" s="9" t="s">
        <v>31</v>
      </c>
      <c r="O600" s="9" t="s">
        <v>31</v>
      </c>
      <c r="P600" s="9" t="s">
        <v>31</v>
      </c>
      <c r="Q600" s="39"/>
      <c r="R600" s="39"/>
      <c r="X600" s="39"/>
      <c r="Y600" s="39"/>
      <c r="Z600" s="39"/>
      <c r="AA600" s="39"/>
      <c r="AB600" s="39"/>
      <c r="AC600" s="39"/>
      <c r="AD600" s="39"/>
    </row>
    <row r="601">
      <c r="A601" s="7">
        <v>477.0</v>
      </c>
      <c r="B601" s="11" t="s">
        <v>1384</v>
      </c>
      <c r="C601" s="11" t="s">
        <v>1385</v>
      </c>
      <c r="D601" s="7">
        <v>2012.0</v>
      </c>
      <c r="E601" s="11" t="s">
        <v>54</v>
      </c>
      <c r="F601" s="12" t="s">
        <v>40</v>
      </c>
      <c r="G601" s="39">
        <v>0.0</v>
      </c>
      <c r="H601" s="14" t="s">
        <v>39</v>
      </c>
      <c r="I601" s="39">
        <v>120.0</v>
      </c>
      <c r="J601" s="16" t="s">
        <v>3436</v>
      </c>
      <c r="K601" s="25"/>
      <c r="L601" s="25"/>
      <c r="M601" s="25"/>
      <c r="N601" s="25"/>
      <c r="O601" s="25"/>
      <c r="P601" s="25"/>
      <c r="X601" s="39"/>
      <c r="Y601" s="39"/>
      <c r="Z601" s="39"/>
      <c r="AA601" s="39"/>
      <c r="AB601" s="39"/>
      <c r="AC601" s="39"/>
      <c r="AD601" s="39"/>
      <c r="AE601" s="39"/>
      <c r="AF601" s="39"/>
      <c r="AG601" s="39"/>
      <c r="AH601" s="39"/>
      <c r="AI601" s="39"/>
      <c r="AJ601" s="39"/>
      <c r="AK601" s="39"/>
      <c r="AL601" s="39"/>
      <c r="AM601" s="39"/>
    </row>
    <row r="602">
      <c r="A602" s="7">
        <v>478.0</v>
      </c>
      <c r="B602" s="11" t="s">
        <v>1387</v>
      </c>
      <c r="C602" s="11" t="s">
        <v>1388</v>
      </c>
      <c r="D602" s="7">
        <v>2012.0</v>
      </c>
      <c r="E602" s="11" t="s">
        <v>140</v>
      </c>
      <c r="F602" s="12" t="s">
        <v>39</v>
      </c>
      <c r="G602" s="72"/>
      <c r="H602" s="14" t="s">
        <v>40</v>
      </c>
      <c r="I602" s="39">
        <v>0.0</v>
      </c>
      <c r="J602" s="16" t="s">
        <v>3436</v>
      </c>
      <c r="K602" s="25"/>
      <c r="L602" s="25"/>
      <c r="M602" s="25"/>
      <c r="N602" s="25"/>
      <c r="O602" s="25"/>
      <c r="P602" s="11" t="s">
        <v>1390</v>
      </c>
    </row>
    <row r="603">
      <c r="A603" s="7">
        <v>479.0</v>
      </c>
      <c r="B603" s="11" t="s">
        <v>1391</v>
      </c>
      <c r="C603" s="11" t="s">
        <v>1392</v>
      </c>
      <c r="D603" s="7">
        <v>2012.0</v>
      </c>
      <c r="E603" s="11" t="s">
        <v>84</v>
      </c>
      <c r="F603" s="12" t="s">
        <v>74</v>
      </c>
      <c r="G603" s="39" t="s">
        <v>74</v>
      </c>
      <c r="H603" s="12" t="s">
        <v>74</v>
      </c>
      <c r="I603" s="39" t="s">
        <v>74</v>
      </c>
      <c r="J603" s="12" t="s">
        <v>74</v>
      </c>
      <c r="K603" s="25"/>
      <c r="L603" s="25"/>
      <c r="M603" s="25"/>
      <c r="N603" s="25"/>
      <c r="O603" s="25"/>
      <c r="P603" s="11" t="s">
        <v>1394</v>
      </c>
      <c r="R603" s="20"/>
      <c r="S603" s="39"/>
      <c r="T603" s="39"/>
      <c r="U603" s="39"/>
      <c r="V603" s="39"/>
      <c r="W603" s="39"/>
      <c r="AE603" s="39"/>
      <c r="AF603" s="39"/>
      <c r="AG603" s="39"/>
      <c r="AH603" s="39"/>
      <c r="AI603" s="39"/>
      <c r="AJ603" s="39"/>
      <c r="AK603" s="39"/>
      <c r="AL603" s="39"/>
      <c r="AM603" s="39"/>
    </row>
    <row r="604">
      <c r="A604" s="34">
        <v>480.0</v>
      </c>
      <c r="B604" s="35" t="s">
        <v>2960</v>
      </c>
      <c r="C604" s="35" t="s">
        <v>2961</v>
      </c>
      <c r="D604" s="35">
        <v>2012.0</v>
      </c>
      <c r="E604" s="9" t="s">
        <v>31</v>
      </c>
      <c r="F604" s="9" t="s">
        <v>31</v>
      </c>
      <c r="G604" s="9" t="s">
        <v>31</v>
      </c>
      <c r="H604" s="9" t="s">
        <v>31</v>
      </c>
      <c r="I604" s="9" t="s">
        <v>31</v>
      </c>
      <c r="J604" s="9" t="s">
        <v>31</v>
      </c>
      <c r="K604" s="9" t="s">
        <v>31</v>
      </c>
      <c r="L604" s="9" t="s">
        <v>31</v>
      </c>
      <c r="M604" s="9" t="s">
        <v>31</v>
      </c>
      <c r="N604" s="9" t="s">
        <v>31</v>
      </c>
      <c r="O604" s="9" t="s">
        <v>31</v>
      </c>
      <c r="P604" s="9" t="s">
        <v>31</v>
      </c>
      <c r="Q604" s="39"/>
      <c r="R604" s="39"/>
      <c r="AE604" s="39"/>
    </row>
    <row r="605">
      <c r="A605" s="34">
        <v>481.0</v>
      </c>
      <c r="B605" s="35" t="s">
        <v>2963</v>
      </c>
      <c r="C605" s="35" t="s">
        <v>2964</v>
      </c>
      <c r="D605" s="35">
        <v>2012.0</v>
      </c>
      <c r="E605" s="9" t="s">
        <v>31</v>
      </c>
      <c r="F605" s="9" t="s">
        <v>31</v>
      </c>
      <c r="G605" s="9" t="s">
        <v>31</v>
      </c>
      <c r="H605" s="9" t="s">
        <v>31</v>
      </c>
      <c r="I605" s="9" t="s">
        <v>31</v>
      </c>
      <c r="J605" s="9" t="s">
        <v>31</v>
      </c>
      <c r="K605" s="9" t="s">
        <v>31</v>
      </c>
      <c r="L605" s="9" t="s">
        <v>31</v>
      </c>
      <c r="M605" s="9" t="s">
        <v>31</v>
      </c>
      <c r="N605" s="9" t="s">
        <v>31</v>
      </c>
      <c r="O605" s="9" t="s">
        <v>31</v>
      </c>
      <c r="P605" s="9" t="s">
        <v>31</v>
      </c>
      <c r="Q605" s="39"/>
      <c r="R605" s="39"/>
      <c r="S605" s="39"/>
      <c r="T605" s="39"/>
      <c r="U605" s="39"/>
      <c r="V605" s="39"/>
      <c r="W605" s="39"/>
      <c r="AF605" s="39"/>
      <c r="AG605" s="39"/>
      <c r="AH605" s="39"/>
      <c r="AI605" s="39"/>
      <c r="AJ605" s="39"/>
      <c r="AK605" s="39"/>
      <c r="AL605" s="39"/>
      <c r="AM605" s="39"/>
    </row>
    <row r="606">
      <c r="A606" s="7">
        <v>482.0</v>
      </c>
      <c r="B606" s="8" t="s">
        <v>3772</v>
      </c>
      <c r="C606" s="8" t="s">
        <v>3773</v>
      </c>
      <c r="D606" s="7">
        <v>2012.0</v>
      </c>
      <c r="E606" s="9" t="s">
        <v>31</v>
      </c>
      <c r="F606" s="9" t="s">
        <v>31</v>
      </c>
      <c r="G606" s="9" t="s">
        <v>31</v>
      </c>
      <c r="H606" s="9" t="s">
        <v>31</v>
      </c>
      <c r="I606" s="9" t="s">
        <v>31</v>
      </c>
      <c r="J606" s="9" t="s">
        <v>31</v>
      </c>
      <c r="K606" s="80"/>
      <c r="L606" s="80"/>
      <c r="M606" s="80"/>
      <c r="N606" s="80"/>
      <c r="O606" s="80"/>
      <c r="P606" s="80"/>
      <c r="X606" s="39"/>
      <c r="Y606" s="39"/>
      <c r="Z606" s="39"/>
      <c r="AA606" s="39"/>
      <c r="AB606" s="39"/>
      <c r="AC606" s="39"/>
      <c r="AD606" s="39"/>
      <c r="AF606" s="39"/>
      <c r="AG606" s="39"/>
      <c r="AH606" s="39"/>
      <c r="AI606" s="39"/>
      <c r="AJ606" s="39"/>
      <c r="AK606" s="39"/>
      <c r="AL606" s="39"/>
      <c r="AM606" s="39"/>
    </row>
    <row r="607">
      <c r="A607" s="7">
        <v>483.0</v>
      </c>
      <c r="B607" s="11" t="s">
        <v>1395</v>
      </c>
      <c r="C607" s="11" t="s">
        <v>1396</v>
      </c>
      <c r="D607" s="7">
        <v>2012.0</v>
      </c>
      <c r="E607" s="11" t="s">
        <v>1398</v>
      </c>
      <c r="F607" s="12" t="s">
        <v>39</v>
      </c>
      <c r="G607" s="39">
        <v>59.0</v>
      </c>
      <c r="H607" s="14" t="s">
        <v>40</v>
      </c>
      <c r="I607" s="39">
        <v>0.0</v>
      </c>
      <c r="J607" s="16" t="s">
        <v>3436</v>
      </c>
      <c r="K607" s="25"/>
      <c r="L607" s="25"/>
      <c r="M607" s="25"/>
      <c r="N607" s="25"/>
      <c r="O607" s="25"/>
      <c r="P607" s="25"/>
    </row>
    <row r="608">
      <c r="A608" s="7">
        <v>484.0</v>
      </c>
      <c r="B608" s="11" t="s">
        <v>1399</v>
      </c>
      <c r="C608" s="11" t="s">
        <v>1400</v>
      </c>
      <c r="D608" s="7">
        <v>2012.0</v>
      </c>
      <c r="E608" s="11" t="s">
        <v>54</v>
      </c>
      <c r="F608" s="12" t="s">
        <v>39</v>
      </c>
      <c r="G608" s="72"/>
      <c r="H608" s="14" t="s">
        <v>40</v>
      </c>
      <c r="I608" s="72"/>
      <c r="J608" s="16" t="s">
        <v>3436</v>
      </c>
      <c r="K608" s="25"/>
      <c r="L608" s="25"/>
      <c r="M608" s="25"/>
      <c r="N608" s="25"/>
      <c r="O608" s="25"/>
      <c r="P608" s="25"/>
      <c r="R608" s="20"/>
      <c r="S608" s="39"/>
      <c r="T608" s="39"/>
      <c r="U608" s="39"/>
      <c r="V608" s="39"/>
      <c r="W608" s="39"/>
    </row>
    <row r="609">
      <c r="A609" s="7">
        <v>485.0</v>
      </c>
      <c r="B609" s="11" t="s">
        <v>1402</v>
      </c>
      <c r="C609" s="11" t="s">
        <v>1403</v>
      </c>
      <c r="D609" s="7">
        <v>2012.0</v>
      </c>
      <c r="E609" s="11" t="s">
        <v>1405</v>
      </c>
      <c r="F609" s="12" t="s">
        <v>74</v>
      </c>
      <c r="G609" s="72"/>
      <c r="H609" s="12" t="s">
        <v>74</v>
      </c>
      <c r="I609" s="72"/>
      <c r="J609" s="12" t="s">
        <v>74</v>
      </c>
      <c r="K609" s="25"/>
      <c r="L609" s="25"/>
      <c r="M609" s="25"/>
      <c r="N609" s="25"/>
      <c r="O609" s="25"/>
      <c r="P609" s="25"/>
      <c r="R609" s="20"/>
      <c r="AE609" s="39"/>
    </row>
    <row r="610">
      <c r="A610" s="7">
        <v>486.0</v>
      </c>
      <c r="B610" s="11" t="s">
        <v>1406</v>
      </c>
      <c r="C610" s="11" t="s">
        <v>1407</v>
      </c>
      <c r="D610" s="7">
        <v>2012.0</v>
      </c>
      <c r="E610" s="11" t="s">
        <v>370</v>
      </c>
      <c r="F610" s="12" t="s">
        <v>39</v>
      </c>
      <c r="G610" s="39">
        <v>48.0</v>
      </c>
      <c r="H610" s="14" t="s">
        <v>40</v>
      </c>
      <c r="I610" s="39">
        <v>0.0</v>
      </c>
      <c r="J610" s="16" t="s">
        <v>3436</v>
      </c>
      <c r="K610" s="25"/>
      <c r="L610" s="25"/>
      <c r="M610" s="25"/>
      <c r="N610" s="25"/>
      <c r="O610" s="25"/>
      <c r="P610" s="25"/>
    </row>
    <row r="611">
      <c r="A611" s="7">
        <v>487.0</v>
      </c>
      <c r="B611" s="11" t="s">
        <v>1409</v>
      </c>
      <c r="C611" s="11" t="s">
        <v>1410</v>
      </c>
      <c r="D611" s="7">
        <v>2012.0</v>
      </c>
      <c r="E611" s="11" t="s">
        <v>1412</v>
      </c>
      <c r="F611" s="12" t="s">
        <v>40</v>
      </c>
      <c r="G611" s="39">
        <v>0.0</v>
      </c>
      <c r="H611" s="14" t="s">
        <v>39</v>
      </c>
      <c r="I611" s="39">
        <v>60.0</v>
      </c>
      <c r="J611" s="16" t="s">
        <v>3436</v>
      </c>
      <c r="K611" s="25"/>
      <c r="L611" s="25"/>
      <c r="M611" s="25"/>
      <c r="N611" s="25"/>
      <c r="O611" s="25"/>
      <c r="P611" s="25"/>
      <c r="AF611" s="39"/>
      <c r="AG611" s="39"/>
      <c r="AH611" s="39"/>
      <c r="AI611" s="39"/>
      <c r="AJ611" s="39"/>
      <c r="AK611" s="39"/>
      <c r="AL611" s="39"/>
      <c r="AM611" s="39"/>
    </row>
    <row r="612">
      <c r="A612" s="7">
        <v>488.0</v>
      </c>
      <c r="B612" s="11" t="s">
        <v>1413</v>
      </c>
      <c r="C612" s="11" t="s">
        <v>1414</v>
      </c>
      <c r="D612" s="7">
        <v>2012.0</v>
      </c>
      <c r="E612" s="11" t="s">
        <v>1416</v>
      </c>
      <c r="F612" s="12" t="s">
        <v>39</v>
      </c>
      <c r="G612" s="39">
        <v>19.0</v>
      </c>
      <c r="H612" s="14" t="s">
        <v>40</v>
      </c>
      <c r="I612" s="39">
        <v>0.0</v>
      </c>
      <c r="J612" s="16" t="s">
        <v>3436</v>
      </c>
      <c r="K612" s="25"/>
      <c r="L612" s="25"/>
      <c r="M612" s="25"/>
      <c r="N612" s="25"/>
      <c r="O612" s="25"/>
      <c r="P612" s="25"/>
      <c r="S612" s="20"/>
      <c r="T612" s="20"/>
      <c r="U612" s="20"/>
      <c r="V612" s="20"/>
      <c r="W612" s="20"/>
      <c r="X612" s="39"/>
      <c r="Y612" s="39"/>
      <c r="Z612" s="39"/>
      <c r="AA612" s="39"/>
      <c r="AB612" s="39"/>
      <c r="AC612" s="39"/>
      <c r="AD612" s="39"/>
    </row>
    <row r="613">
      <c r="A613" s="7">
        <v>489.0</v>
      </c>
      <c r="B613" s="11" t="s">
        <v>1417</v>
      </c>
      <c r="C613" s="11" t="s">
        <v>1418</v>
      </c>
      <c r="D613" s="7">
        <v>2012.0</v>
      </c>
      <c r="E613" s="11" t="s">
        <v>335</v>
      </c>
      <c r="F613" s="12" t="s">
        <v>39</v>
      </c>
      <c r="G613" s="39">
        <v>56.0</v>
      </c>
      <c r="H613" s="14" t="s">
        <v>40</v>
      </c>
      <c r="I613" s="39">
        <v>0.0</v>
      </c>
      <c r="J613" s="16" t="s">
        <v>3436</v>
      </c>
      <c r="K613" s="25"/>
      <c r="L613" s="25"/>
      <c r="M613" s="25"/>
      <c r="N613" s="25"/>
      <c r="O613" s="25"/>
      <c r="P613" s="25"/>
    </row>
    <row r="614">
      <c r="A614" s="34">
        <v>490.0</v>
      </c>
      <c r="B614" s="35" t="s">
        <v>2966</v>
      </c>
      <c r="C614" s="35" t="s">
        <v>2967</v>
      </c>
      <c r="D614" s="35">
        <v>2012.0</v>
      </c>
      <c r="E614" s="9" t="s">
        <v>31</v>
      </c>
      <c r="F614" s="9" t="s">
        <v>31</v>
      </c>
      <c r="G614" s="9" t="s">
        <v>31</v>
      </c>
      <c r="H614" s="9" t="s">
        <v>31</v>
      </c>
      <c r="I614" s="9" t="s">
        <v>31</v>
      </c>
      <c r="J614" s="9" t="s">
        <v>31</v>
      </c>
      <c r="K614" s="9" t="s">
        <v>31</v>
      </c>
      <c r="L614" s="9" t="s">
        <v>31</v>
      </c>
      <c r="M614" s="9" t="s">
        <v>31</v>
      </c>
      <c r="N614" s="9" t="s">
        <v>31</v>
      </c>
      <c r="O614" s="9" t="s">
        <v>31</v>
      </c>
      <c r="P614" s="9" t="s">
        <v>31</v>
      </c>
      <c r="Q614" s="39"/>
      <c r="R614" s="39"/>
      <c r="S614" s="20"/>
      <c r="T614" s="20"/>
      <c r="U614" s="20"/>
      <c r="V614" s="20"/>
      <c r="W614" s="20"/>
    </row>
    <row r="615">
      <c r="A615" s="7">
        <v>491.0</v>
      </c>
      <c r="B615" s="11" t="s">
        <v>1420</v>
      </c>
      <c r="C615" s="11" t="s">
        <v>1421</v>
      </c>
      <c r="D615" s="7">
        <v>2012.0</v>
      </c>
      <c r="E615" s="11" t="s">
        <v>47</v>
      </c>
      <c r="F615" s="12" t="s">
        <v>74</v>
      </c>
      <c r="G615" s="72"/>
      <c r="H615" s="12" t="s">
        <v>74</v>
      </c>
      <c r="I615" s="72"/>
      <c r="J615" s="12" t="s">
        <v>74</v>
      </c>
      <c r="K615" s="25"/>
      <c r="L615" s="25"/>
      <c r="M615" s="25"/>
      <c r="N615" s="25"/>
      <c r="O615" s="25"/>
      <c r="P615" s="11" t="s">
        <v>1423</v>
      </c>
      <c r="AE615" s="39"/>
    </row>
    <row r="616">
      <c r="A616" s="34">
        <v>492.0</v>
      </c>
      <c r="B616" s="35" t="s">
        <v>2969</v>
      </c>
      <c r="C616" s="35" t="s">
        <v>2970</v>
      </c>
      <c r="D616" s="35">
        <v>2012.0</v>
      </c>
      <c r="E616" s="9" t="s">
        <v>31</v>
      </c>
      <c r="F616" s="9" t="s">
        <v>31</v>
      </c>
      <c r="G616" s="9" t="s">
        <v>31</v>
      </c>
      <c r="H616" s="9" t="s">
        <v>31</v>
      </c>
      <c r="I616" s="9" t="s">
        <v>31</v>
      </c>
      <c r="J616" s="9" t="s">
        <v>31</v>
      </c>
      <c r="K616" s="9" t="s">
        <v>31</v>
      </c>
      <c r="L616" s="9" t="s">
        <v>31</v>
      </c>
      <c r="M616" s="9" t="s">
        <v>31</v>
      </c>
      <c r="N616" s="9" t="s">
        <v>31</v>
      </c>
      <c r="O616" s="9" t="s">
        <v>31</v>
      </c>
      <c r="P616" s="9" t="s">
        <v>31</v>
      </c>
      <c r="Q616" s="39"/>
      <c r="R616" s="39"/>
    </row>
    <row r="617">
      <c r="A617" s="7">
        <v>493.0</v>
      </c>
      <c r="B617" s="8" t="s">
        <v>3774</v>
      </c>
      <c r="C617" s="8" t="s">
        <v>3775</v>
      </c>
      <c r="D617" s="35">
        <v>2012.0</v>
      </c>
      <c r="E617" s="11" t="s">
        <v>140</v>
      </c>
      <c r="F617" s="12" t="s">
        <v>40</v>
      </c>
      <c r="G617" s="39">
        <v>0.0</v>
      </c>
      <c r="H617" s="14" t="s">
        <v>39</v>
      </c>
      <c r="I617" s="72"/>
      <c r="J617" s="16" t="s">
        <v>3436</v>
      </c>
      <c r="K617" s="80"/>
      <c r="L617" s="80"/>
      <c r="M617" s="80"/>
      <c r="N617" s="80"/>
      <c r="O617" s="80"/>
      <c r="P617" s="79"/>
      <c r="Q617" s="20" t="s">
        <v>3754</v>
      </c>
      <c r="S617" s="39"/>
      <c r="T617" s="39"/>
      <c r="U617" s="39"/>
      <c r="V617" s="39"/>
      <c r="W617" s="39"/>
      <c r="AF617" s="39"/>
      <c r="AG617" s="39"/>
      <c r="AH617" s="39"/>
      <c r="AI617" s="39"/>
      <c r="AJ617" s="39"/>
      <c r="AK617" s="39"/>
      <c r="AL617" s="39"/>
      <c r="AM617" s="39"/>
    </row>
    <row r="618">
      <c r="A618" s="7">
        <v>494.0</v>
      </c>
      <c r="B618" s="11" t="s">
        <v>1424</v>
      </c>
      <c r="C618" s="11" t="s">
        <v>1425</v>
      </c>
      <c r="D618" s="7">
        <v>2012.0</v>
      </c>
      <c r="E618" s="11" t="s">
        <v>1427</v>
      </c>
      <c r="F618" s="12" t="s">
        <v>39</v>
      </c>
      <c r="G618" s="72"/>
      <c r="H618" s="14" t="s">
        <v>40</v>
      </c>
      <c r="I618" s="72"/>
      <c r="J618" s="16" t="s">
        <v>3436</v>
      </c>
      <c r="K618" s="25"/>
      <c r="L618" s="25"/>
      <c r="M618" s="25"/>
      <c r="N618" s="25"/>
      <c r="O618" s="25"/>
      <c r="P618" s="11" t="s">
        <v>1428</v>
      </c>
    </row>
    <row r="619">
      <c r="A619" s="34">
        <v>495.0</v>
      </c>
      <c r="B619" s="35" t="s">
        <v>2972</v>
      </c>
      <c r="C619" s="35" t="s">
        <v>2973</v>
      </c>
      <c r="D619" s="35">
        <v>2012.0</v>
      </c>
      <c r="E619" s="9" t="s">
        <v>31</v>
      </c>
      <c r="F619" s="9" t="s">
        <v>31</v>
      </c>
      <c r="G619" s="9" t="s">
        <v>31</v>
      </c>
      <c r="H619" s="9" t="s">
        <v>31</v>
      </c>
      <c r="I619" s="9" t="s">
        <v>31</v>
      </c>
      <c r="J619" s="9" t="s">
        <v>31</v>
      </c>
      <c r="K619" s="9" t="s">
        <v>31</v>
      </c>
      <c r="L619" s="9" t="s">
        <v>31</v>
      </c>
      <c r="M619" s="9" t="s">
        <v>31</v>
      </c>
      <c r="N619" s="9" t="s">
        <v>31</v>
      </c>
      <c r="O619" s="9" t="s">
        <v>31</v>
      </c>
      <c r="P619" s="9" t="s">
        <v>31</v>
      </c>
      <c r="Q619" s="39"/>
      <c r="R619" s="39"/>
      <c r="X619" s="20"/>
      <c r="Y619" s="20"/>
      <c r="Z619" s="20"/>
      <c r="AA619" s="20"/>
      <c r="AB619" s="20"/>
      <c r="AC619" s="20"/>
      <c r="AD619" s="20"/>
    </row>
    <row r="620">
      <c r="A620" s="7">
        <v>496.0</v>
      </c>
      <c r="B620" s="11" t="s">
        <v>1429</v>
      </c>
      <c r="C620" s="11" t="s">
        <v>1430</v>
      </c>
      <c r="D620" s="7">
        <v>2012.0</v>
      </c>
      <c r="E620" s="11" t="s">
        <v>84</v>
      </c>
      <c r="F620" s="12" t="s">
        <v>40</v>
      </c>
      <c r="G620" s="39">
        <v>0.0</v>
      </c>
      <c r="H620" s="14" t="s">
        <v>39</v>
      </c>
      <c r="I620" s="72"/>
      <c r="J620" s="16" t="s">
        <v>3436</v>
      </c>
      <c r="K620" s="25"/>
      <c r="L620" s="25"/>
      <c r="M620" s="25"/>
      <c r="N620" s="25"/>
      <c r="O620" s="25"/>
      <c r="P620" s="11" t="s">
        <v>1432</v>
      </c>
    </row>
    <row r="621">
      <c r="A621" s="7">
        <v>497.0</v>
      </c>
      <c r="B621" s="11" t="s">
        <v>1433</v>
      </c>
      <c r="C621" s="11" t="s">
        <v>1434</v>
      </c>
      <c r="D621" s="7">
        <v>2012.0</v>
      </c>
      <c r="E621" s="11" t="s">
        <v>47</v>
      </c>
      <c r="F621" s="12" t="s">
        <v>40</v>
      </c>
      <c r="G621" s="39">
        <v>0.0</v>
      </c>
      <c r="H621" s="14" t="s">
        <v>39</v>
      </c>
      <c r="I621" s="72"/>
      <c r="J621" s="16" t="s">
        <v>3436</v>
      </c>
      <c r="K621" s="25"/>
      <c r="L621" s="25"/>
      <c r="M621" s="25"/>
      <c r="N621" s="25"/>
      <c r="O621" s="25"/>
      <c r="P621" s="11" t="s">
        <v>1436</v>
      </c>
      <c r="X621" s="39"/>
      <c r="Y621" s="39"/>
      <c r="Z621" s="39"/>
      <c r="AA621" s="39"/>
      <c r="AB621" s="39"/>
      <c r="AC621" s="39"/>
      <c r="AD621" s="39"/>
    </row>
    <row r="622">
      <c r="A622" s="7">
        <v>498.0</v>
      </c>
      <c r="B622" s="11" t="s">
        <v>1437</v>
      </c>
      <c r="C622" s="11" t="s">
        <v>1438</v>
      </c>
      <c r="D622" s="7">
        <v>2012.0</v>
      </c>
      <c r="E622" s="11" t="s">
        <v>590</v>
      </c>
      <c r="F622" s="12" t="s">
        <v>39</v>
      </c>
      <c r="G622" s="72"/>
      <c r="H622" s="14" t="s">
        <v>40</v>
      </c>
      <c r="I622" s="39">
        <v>0.0</v>
      </c>
      <c r="J622" s="16" t="s">
        <v>3436</v>
      </c>
      <c r="K622" s="25"/>
      <c r="L622" s="25"/>
      <c r="M622" s="25"/>
      <c r="N622" s="25"/>
      <c r="O622" s="25"/>
      <c r="P622" s="11" t="s">
        <v>1440</v>
      </c>
      <c r="S622" s="39"/>
      <c r="T622" s="39"/>
      <c r="U622" s="39"/>
      <c r="V622" s="39"/>
      <c r="W622" s="39"/>
      <c r="AE622" s="20"/>
    </row>
    <row r="623">
      <c r="A623" s="7">
        <v>499.0</v>
      </c>
      <c r="B623" s="11" t="s">
        <v>1441</v>
      </c>
      <c r="C623" s="11" t="s">
        <v>1442</v>
      </c>
      <c r="D623" s="7">
        <v>2012.0</v>
      </c>
      <c r="E623" s="11" t="s">
        <v>1444</v>
      </c>
      <c r="F623" s="12" t="s">
        <v>74</v>
      </c>
      <c r="G623" s="72"/>
      <c r="H623" s="12" t="s">
        <v>74</v>
      </c>
      <c r="I623" s="72"/>
      <c r="J623" s="12" t="s">
        <v>74</v>
      </c>
      <c r="K623" s="25"/>
      <c r="L623" s="25"/>
      <c r="M623" s="25"/>
      <c r="N623" s="25"/>
      <c r="O623" s="25"/>
      <c r="P623" s="25"/>
      <c r="R623" s="20"/>
      <c r="S623" s="20"/>
      <c r="T623" s="20"/>
      <c r="U623" s="20"/>
      <c r="V623" s="20"/>
      <c r="W623" s="20"/>
    </row>
    <row r="624">
      <c r="A624" s="7">
        <v>500.0</v>
      </c>
      <c r="B624" s="11" t="s">
        <v>1445</v>
      </c>
      <c r="C624" s="11" t="s">
        <v>1446</v>
      </c>
      <c r="D624" s="7">
        <v>2012.0</v>
      </c>
      <c r="E624" s="11" t="s">
        <v>47</v>
      </c>
      <c r="F624" s="12" t="s">
        <v>39</v>
      </c>
      <c r="G624" s="72"/>
      <c r="H624" s="14" t="s">
        <v>40</v>
      </c>
      <c r="I624" s="39">
        <v>0.0</v>
      </c>
      <c r="J624" s="16" t="s">
        <v>3436</v>
      </c>
      <c r="K624" s="25"/>
      <c r="L624" s="25"/>
      <c r="M624" s="25"/>
      <c r="N624" s="25"/>
      <c r="O624" s="25"/>
      <c r="P624" s="25"/>
      <c r="AE624" s="39"/>
      <c r="AF624" s="20"/>
      <c r="AG624" s="20"/>
      <c r="AH624" s="20"/>
      <c r="AI624" s="20"/>
      <c r="AJ624" s="20"/>
      <c r="AK624" s="20"/>
      <c r="AL624" s="20"/>
      <c r="AM624" s="20"/>
    </row>
    <row r="625">
      <c r="A625" s="7">
        <v>501.0</v>
      </c>
      <c r="B625" s="11" t="s">
        <v>1448</v>
      </c>
      <c r="C625" s="11" t="s">
        <v>1449</v>
      </c>
      <c r="D625" s="7">
        <v>2012.0</v>
      </c>
      <c r="E625" s="11" t="s">
        <v>1451</v>
      </c>
      <c r="F625" s="12" t="s">
        <v>74</v>
      </c>
      <c r="G625" s="72"/>
      <c r="H625" s="12" t="s">
        <v>74</v>
      </c>
      <c r="I625" s="72"/>
      <c r="J625" s="12" t="s">
        <v>74</v>
      </c>
      <c r="K625" s="25"/>
      <c r="L625" s="25"/>
      <c r="M625" s="25"/>
      <c r="N625" s="25"/>
      <c r="O625" s="25"/>
      <c r="P625" s="25"/>
      <c r="R625" s="20"/>
    </row>
    <row r="626">
      <c r="A626" s="7">
        <v>502.0</v>
      </c>
      <c r="B626" s="11" t="s">
        <v>1452</v>
      </c>
      <c r="C626" s="11" t="s">
        <v>1453</v>
      </c>
      <c r="D626" s="7">
        <v>2012.0</v>
      </c>
      <c r="E626" s="11" t="s">
        <v>988</v>
      </c>
      <c r="F626" s="12" t="s">
        <v>39</v>
      </c>
      <c r="G626" s="39">
        <v>21.0</v>
      </c>
      <c r="H626" s="14" t="s">
        <v>40</v>
      </c>
      <c r="I626" s="39">
        <v>0.0</v>
      </c>
      <c r="J626" s="16" t="s">
        <v>3436</v>
      </c>
      <c r="K626" s="25"/>
      <c r="L626" s="25"/>
      <c r="M626" s="25"/>
      <c r="N626" s="25"/>
      <c r="O626" s="25"/>
      <c r="P626" s="25"/>
      <c r="X626" s="39"/>
      <c r="Y626" s="39"/>
      <c r="Z626" s="39"/>
      <c r="AA626" s="39"/>
      <c r="AB626" s="39"/>
      <c r="AC626" s="39"/>
      <c r="AD626" s="39"/>
      <c r="AF626" s="39"/>
      <c r="AG626" s="39"/>
      <c r="AH626" s="39"/>
      <c r="AI626" s="39"/>
      <c r="AJ626" s="39"/>
      <c r="AK626" s="39"/>
      <c r="AL626" s="39"/>
      <c r="AM626" s="39"/>
    </row>
    <row r="627">
      <c r="A627" s="7">
        <v>503.0</v>
      </c>
      <c r="B627" s="11" t="s">
        <v>1455</v>
      </c>
      <c r="C627" s="11" t="s">
        <v>1456</v>
      </c>
      <c r="D627" s="7">
        <v>2012.0</v>
      </c>
      <c r="E627" s="11" t="s">
        <v>140</v>
      </c>
      <c r="F627" s="12" t="s">
        <v>40</v>
      </c>
      <c r="G627" s="39">
        <v>0.0</v>
      </c>
      <c r="H627" s="14" t="s">
        <v>39</v>
      </c>
      <c r="I627" s="39">
        <v>32.0</v>
      </c>
      <c r="J627" s="16" t="s">
        <v>3436</v>
      </c>
      <c r="K627" s="25"/>
      <c r="L627" s="25"/>
      <c r="M627" s="25"/>
      <c r="N627" s="25"/>
      <c r="O627" s="25"/>
      <c r="P627" s="25"/>
      <c r="S627" s="20"/>
      <c r="T627" s="20"/>
      <c r="U627" s="20"/>
      <c r="V627" s="20"/>
      <c r="W627" s="20"/>
    </row>
    <row r="628">
      <c r="A628" s="7">
        <v>504.0</v>
      </c>
      <c r="B628" s="11" t="s">
        <v>1458</v>
      </c>
      <c r="C628" s="11" t="s">
        <v>1459</v>
      </c>
      <c r="D628" s="7">
        <v>2012.0</v>
      </c>
      <c r="E628" s="9" t="s">
        <v>31</v>
      </c>
      <c r="F628" s="9" t="s">
        <v>31</v>
      </c>
      <c r="G628" s="9" t="s">
        <v>31</v>
      </c>
      <c r="H628" s="9" t="s">
        <v>31</v>
      </c>
      <c r="I628" s="9" t="s">
        <v>31</v>
      </c>
      <c r="J628" s="9" t="s">
        <v>31</v>
      </c>
      <c r="K628" s="9" t="s">
        <v>31</v>
      </c>
      <c r="L628" s="9" t="s">
        <v>31</v>
      </c>
      <c r="M628" s="9" t="s">
        <v>31</v>
      </c>
      <c r="N628" s="9" t="s">
        <v>31</v>
      </c>
      <c r="O628" s="9" t="s">
        <v>31</v>
      </c>
      <c r="P628" s="9" t="s">
        <v>31</v>
      </c>
      <c r="Q628" s="39"/>
      <c r="R628" s="39"/>
    </row>
    <row r="629">
      <c r="A629" s="7">
        <v>505.0</v>
      </c>
      <c r="B629" s="11" t="s">
        <v>1462</v>
      </c>
      <c r="C629" s="11" t="s">
        <v>1463</v>
      </c>
      <c r="D629" s="7">
        <v>2012.0</v>
      </c>
      <c r="E629" s="11" t="s">
        <v>47</v>
      </c>
      <c r="F629" s="12" t="s">
        <v>39</v>
      </c>
      <c r="G629" s="39">
        <v>104.0</v>
      </c>
      <c r="H629" s="14" t="s">
        <v>40</v>
      </c>
      <c r="I629" s="39">
        <v>0.0</v>
      </c>
      <c r="J629" s="16" t="s">
        <v>3436</v>
      </c>
      <c r="K629" s="25"/>
      <c r="L629" s="25"/>
      <c r="M629" s="25"/>
      <c r="N629" s="25"/>
      <c r="O629" s="25"/>
      <c r="P629" s="25"/>
      <c r="S629" s="39"/>
      <c r="T629" s="39"/>
      <c r="U629" s="39"/>
      <c r="V629" s="39"/>
      <c r="W629" s="39"/>
      <c r="AE629" s="39"/>
    </row>
    <row r="630">
      <c r="A630" s="7">
        <v>506.0</v>
      </c>
      <c r="B630" s="11" t="s">
        <v>1465</v>
      </c>
      <c r="C630" s="11" t="s">
        <v>1466</v>
      </c>
      <c r="D630" s="7">
        <v>2012.0</v>
      </c>
      <c r="E630" s="11" t="s">
        <v>47</v>
      </c>
      <c r="F630" s="12" t="s">
        <v>39</v>
      </c>
      <c r="G630" s="40">
        <v>15.0</v>
      </c>
      <c r="H630" s="14" t="s">
        <v>40</v>
      </c>
      <c r="I630" s="39">
        <v>0.0</v>
      </c>
      <c r="J630" s="16" t="s">
        <v>3436</v>
      </c>
      <c r="K630" s="25"/>
      <c r="L630" s="25"/>
      <c r="M630" s="25"/>
      <c r="N630" s="25"/>
      <c r="O630" s="25"/>
      <c r="P630" s="25"/>
      <c r="X630" s="39"/>
      <c r="Y630" s="39"/>
      <c r="Z630" s="39"/>
      <c r="AA630" s="39"/>
      <c r="AB630" s="39"/>
      <c r="AC630" s="39"/>
      <c r="AD630" s="39"/>
    </row>
    <row r="631">
      <c r="A631" s="7">
        <v>507.0</v>
      </c>
      <c r="B631" s="11" t="s">
        <v>1468</v>
      </c>
      <c r="C631" s="11" t="s">
        <v>1469</v>
      </c>
      <c r="D631" s="7">
        <v>2012.0</v>
      </c>
      <c r="E631" s="11" t="s">
        <v>47</v>
      </c>
      <c r="F631" s="12" t="s">
        <v>39</v>
      </c>
      <c r="G631" s="72"/>
      <c r="H631" s="14" t="s">
        <v>40</v>
      </c>
      <c r="I631" s="72"/>
      <c r="J631" s="16" t="s">
        <v>3436</v>
      </c>
      <c r="K631" s="25"/>
      <c r="L631" s="25"/>
      <c r="M631" s="25"/>
      <c r="N631" s="25"/>
      <c r="O631" s="25"/>
      <c r="P631" s="25"/>
      <c r="AF631" s="39"/>
      <c r="AG631" s="39"/>
      <c r="AH631" s="39"/>
      <c r="AI631" s="39"/>
      <c r="AJ631" s="39"/>
      <c r="AK631" s="39"/>
      <c r="AL631" s="39"/>
      <c r="AM631" s="39"/>
    </row>
    <row r="632">
      <c r="A632" s="7">
        <v>508.0</v>
      </c>
      <c r="B632" s="11" t="s">
        <v>1471</v>
      </c>
      <c r="C632" s="11" t="s">
        <v>1472</v>
      </c>
      <c r="D632" s="7">
        <v>2012.0</v>
      </c>
      <c r="E632" s="11" t="s">
        <v>84</v>
      </c>
      <c r="F632" s="12" t="s">
        <v>74</v>
      </c>
      <c r="G632" s="72"/>
      <c r="H632" s="12" t="s">
        <v>74</v>
      </c>
      <c r="I632" s="72"/>
      <c r="J632" s="12" t="s">
        <v>74</v>
      </c>
      <c r="K632" s="25"/>
      <c r="L632" s="25"/>
      <c r="M632" s="25"/>
      <c r="N632" s="25"/>
      <c r="O632" s="25"/>
      <c r="P632" s="25"/>
      <c r="S632" s="39"/>
      <c r="T632" s="39"/>
      <c r="U632" s="39"/>
      <c r="V632" s="39"/>
      <c r="W632" s="39"/>
    </row>
    <row r="633">
      <c r="A633" s="34">
        <v>509.0</v>
      </c>
      <c r="B633" s="35" t="s">
        <v>2975</v>
      </c>
      <c r="C633" s="35" t="s">
        <v>2976</v>
      </c>
      <c r="D633" s="35">
        <v>2012.0</v>
      </c>
      <c r="E633" s="9" t="s">
        <v>31</v>
      </c>
      <c r="F633" s="9" t="s">
        <v>31</v>
      </c>
      <c r="G633" s="9" t="s">
        <v>31</v>
      </c>
      <c r="H633" s="9" t="s">
        <v>31</v>
      </c>
      <c r="I633" s="9" t="s">
        <v>31</v>
      </c>
      <c r="J633" s="9" t="s">
        <v>31</v>
      </c>
      <c r="K633" s="9" t="s">
        <v>31</v>
      </c>
      <c r="L633" s="9" t="s">
        <v>31</v>
      </c>
      <c r="M633" s="9" t="s">
        <v>31</v>
      </c>
      <c r="N633" s="9" t="s">
        <v>31</v>
      </c>
      <c r="O633" s="9" t="s">
        <v>31</v>
      </c>
      <c r="P633" s="9" t="s">
        <v>31</v>
      </c>
      <c r="Q633" s="39"/>
      <c r="R633" s="39"/>
      <c r="X633" s="39"/>
      <c r="Y633" s="39"/>
      <c r="Z633" s="39"/>
      <c r="AA633" s="39"/>
      <c r="AB633" s="39"/>
      <c r="AC633" s="39"/>
      <c r="AD633" s="39"/>
      <c r="AE633" s="39"/>
    </row>
    <row r="634">
      <c r="A634" s="7">
        <v>510.0</v>
      </c>
      <c r="B634" s="11" t="s">
        <v>1474</v>
      </c>
      <c r="C634" s="11" t="s">
        <v>1475</v>
      </c>
      <c r="D634" s="7">
        <v>2012.0</v>
      </c>
      <c r="E634" s="11" t="s">
        <v>1477</v>
      </c>
      <c r="F634" s="12" t="s">
        <v>40</v>
      </c>
      <c r="G634" s="72"/>
      <c r="H634" s="14" t="s">
        <v>39</v>
      </c>
      <c r="I634" s="72"/>
      <c r="J634" s="16" t="s">
        <v>3436</v>
      </c>
      <c r="K634" s="25"/>
      <c r="L634" s="25"/>
      <c r="M634" s="25"/>
      <c r="N634" s="25"/>
      <c r="O634" s="25"/>
      <c r="P634" s="11" t="s">
        <v>1478</v>
      </c>
      <c r="R634" s="20"/>
      <c r="X634" s="39"/>
      <c r="Y634" s="39"/>
      <c r="Z634" s="39"/>
      <c r="AA634" s="39"/>
      <c r="AB634" s="39"/>
      <c r="AC634" s="39"/>
      <c r="AD634" s="39"/>
    </row>
    <row r="635">
      <c r="A635" s="7">
        <v>511.0</v>
      </c>
      <c r="B635" s="11" t="s">
        <v>1479</v>
      </c>
      <c r="C635" s="11" t="s">
        <v>1480</v>
      </c>
      <c r="D635" s="7">
        <v>2012.0</v>
      </c>
      <c r="E635" s="11" t="s">
        <v>84</v>
      </c>
      <c r="F635" s="12" t="s">
        <v>39</v>
      </c>
      <c r="G635" s="39">
        <v>16.0</v>
      </c>
      <c r="H635" s="14" t="s">
        <v>40</v>
      </c>
      <c r="I635" s="39">
        <v>0.0</v>
      </c>
      <c r="J635" s="16" t="s">
        <v>3436</v>
      </c>
      <c r="K635" s="25"/>
      <c r="L635" s="25"/>
      <c r="M635" s="25"/>
      <c r="N635" s="25"/>
      <c r="O635" s="25"/>
      <c r="P635" s="11" t="s">
        <v>1482</v>
      </c>
      <c r="X635" s="39"/>
      <c r="Y635" s="39"/>
      <c r="Z635" s="39"/>
      <c r="AA635" s="39"/>
      <c r="AB635" s="39"/>
      <c r="AC635" s="39"/>
      <c r="AD635" s="39"/>
      <c r="AF635" s="39"/>
      <c r="AG635" s="39"/>
      <c r="AH635" s="39"/>
      <c r="AI635" s="39"/>
      <c r="AJ635" s="39"/>
      <c r="AK635" s="39"/>
      <c r="AL635" s="39"/>
      <c r="AM635" s="39"/>
    </row>
    <row r="636">
      <c r="A636" s="7">
        <v>512.0</v>
      </c>
      <c r="B636" s="11" t="s">
        <v>1483</v>
      </c>
      <c r="C636" s="11" t="s">
        <v>1484</v>
      </c>
      <c r="D636" s="7">
        <v>2012.0</v>
      </c>
      <c r="E636" s="11" t="s">
        <v>84</v>
      </c>
      <c r="F636" s="12" t="s">
        <v>39</v>
      </c>
      <c r="G636" s="72"/>
      <c r="H636" s="14" t="s">
        <v>40</v>
      </c>
      <c r="I636" s="72"/>
      <c r="J636" s="16" t="s">
        <v>3436</v>
      </c>
      <c r="K636" s="25"/>
      <c r="L636" s="25"/>
      <c r="M636" s="25"/>
      <c r="N636" s="25"/>
      <c r="O636" s="25"/>
      <c r="P636" s="11" t="s">
        <v>1486</v>
      </c>
      <c r="AE636" s="39"/>
    </row>
    <row r="637">
      <c r="A637" s="7">
        <v>513.0</v>
      </c>
      <c r="B637" s="11" t="s">
        <v>1487</v>
      </c>
      <c r="C637" s="11" t="s">
        <v>1488</v>
      </c>
      <c r="D637" s="7">
        <v>2012.0</v>
      </c>
      <c r="E637" s="11" t="s">
        <v>84</v>
      </c>
      <c r="F637" s="14" t="s">
        <v>39</v>
      </c>
      <c r="G637" s="39">
        <v>66.0</v>
      </c>
      <c r="H637" s="14" t="s">
        <v>39</v>
      </c>
      <c r="I637" s="39">
        <v>70.0</v>
      </c>
      <c r="J637" s="12" t="s">
        <v>40</v>
      </c>
      <c r="K637" s="11"/>
      <c r="L637" s="25"/>
      <c r="M637" s="25"/>
      <c r="N637" s="25"/>
      <c r="O637" s="25"/>
      <c r="P637" s="11" t="s">
        <v>1490</v>
      </c>
      <c r="S637" s="39"/>
      <c r="T637" s="39"/>
      <c r="U637" s="39"/>
      <c r="V637" s="39"/>
      <c r="W637" s="39"/>
      <c r="AE637" s="39"/>
    </row>
    <row r="638">
      <c r="A638" s="7">
        <v>514.0</v>
      </c>
      <c r="B638" s="11" t="s">
        <v>1491</v>
      </c>
      <c r="C638" s="11" t="s">
        <v>1492</v>
      </c>
      <c r="D638" s="7">
        <v>2012.0</v>
      </c>
      <c r="E638" s="11" t="s">
        <v>1494</v>
      </c>
      <c r="F638" s="12" t="s">
        <v>74</v>
      </c>
      <c r="G638" s="72"/>
      <c r="H638" s="12" t="s">
        <v>74</v>
      </c>
      <c r="I638" s="72"/>
      <c r="J638" s="12" t="s">
        <v>74</v>
      </c>
      <c r="K638" s="25"/>
      <c r="L638" s="25"/>
      <c r="M638" s="25"/>
      <c r="N638" s="25"/>
      <c r="O638" s="25"/>
      <c r="P638" s="11" t="s">
        <v>1495</v>
      </c>
      <c r="R638" s="20"/>
      <c r="X638" s="39"/>
      <c r="Y638" s="39"/>
      <c r="Z638" s="39"/>
      <c r="AA638" s="39"/>
      <c r="AB638" s="39"/>
      <c r="AC638" s="39"/>
      <c r="AD638" s="39"/>
      <c r="AE638" s="39"/>
      <c r="AF638" s="39"/>
      <c r="AG638" s="39"/>
      <c r="AH638" s="39"/>
      <c r="AI638" s="39"/>
      <c r="AJ638" s="39"/>
      <c r="AK638" s="39"/>
      <c r="AL638" s="39"/>
      <c r="AM638" s="39"/>
    </row>
    <row r="639">
      <c r="A639" s="7">
        <v>515.0</v>
      </c>
      <c r="B639" s="11" t="s">
        <v>1496</v>
      </c>
      <c r="C639" s="11" t="s">
        <v>1497</v>
      </c>
      <c r="D639" s="7">
        <v>2012.0</v>
      </c>
      <c r="E639" s="11" t="s">
        <v>1053</v>
      </c>
      <c r="F639" s="12" t="s">
        <v>40</v>
      </c>
      <c r="G639" s="39">
        <v>0.0</v>
      </c>
      <c r="H639" s="14" t="s">
        <v>39</v>
      </c>
      <c r="I639" s="72"/>
      <c r="J639" s="16" t="s">
        <v>3436</v>
      </c>
      <c r="K639" s="25"/>
      <c r="L639" s="25"/>
      <c r="M639" s="25"/>
      <c r="N639" s="25"/>
      <c r="O639" s="25"/>
      <c r="P639" s="11" t="s">
        <v>1499</v>
      </c>
      <c r="X639" s="39"/>
      <c r="Y639" s="39"/>
      <c r="Z639" s="39"/>
      <c r="AA639" s="39"/>
      <c r="AB639" s="39"/>
      <c r="AC639" s="39"/>
      <c r="AD639" s="39"/>
      <c r="AF639" s="39"/>
      <c r="AG639" s="39"/>
      <c r="AH639" s="39"/>
      <c r="AI639" s="39"/>
      <c r="AJ639" s="39"/>
      <c r="AK639" s="39"/>
      <c r="AL639" s="39"/>
      <c r="AM639" s="39"/>
    </row>
    <row r="640">
      <c r="A640" s="34">
        <v>516.0</v>
      </c>
      <c r="B640" s="35" t="s">
        <v>2978</v>
      </c>
      <c r="C640" s="35" t="s">
        <v>2979</v>
      </c>
      <c r="D640" s="35">
        <v>2012.0</v>
      </c>
      <c r="E640" s="9" t="s">
        <v>31</v>
      </c>
      <c r="F640" s="9" t="s">
        <v>31</v>
      </c>
      <c r="G640" s="9" t="s">
        <v>31</v>
      </c>
      <c r="H640" s="9" t="s">
        <v>31</v>
      </c>
      <c r="I640" s="9" t="s">
        <v>31</v>
      </c>
      <c r="J640" s="9" t="s">
        <v>31</v>
      </c>
      <c r="K640" s="9" t="s">
        <v>31</v>
      </c>
      <c r="L640" s="9" t="s">
        <v>31</v>
      </c>
      <c r="M640" s="9" t="s">
        <v>31</v>
      </c>
      <c r="N640" s="9" t="s">
        <v>31</v>
      </c>
      <c r="O640" s="9" t="s">
        <v>31</v>
      </c>
      <c r="P640" s="9" t="s">
        <v>31</v>
      </c>
      <c r="Q640" s="39"/>
      <c r="R640" s="39"/>
      <c r="X640" s="20"/>
      <c r="Y640" s="20"/>
      <c r="Z640" s="20"/>
      <c r="AA640" s="20"/>
      <c r="AB640" s="20"/>
      <c r="AC640" s="20"/>
      <c r="AD640" s="20"/>
      <c r="AF640" s="39"/>
      <c r="AG640" s="39"/>
      <c r="AH640" s="39"/>
      <c r="AI640" s="39"/>
      <c r="AJ640" s="39"/>
      <c r="AK640" s="39"/>
      <c r="AL640" s="39"/>
      <c r="AM640" s="39"/>
    </row>
    <row r="641">
      <c r="A641" s="7">
        <v>517.0</v>
      </c>
      <c r="B641" s="11" t="s">
        <v>1500</v>
      </c>
      <c r="C641" s="11" t="s">
        <v>1501</v>
      </c>
      <c r="D641" s="7">
        <v>2012.0</v>
      </c>
      <c r="E641" s="11" t="s">
        <v>73</v>
      </c>
      <c r="F641" s="12" t="s">
        <v>40</v>
      </c>
      <c r="G641" s="39">
        <v>0.0</v>
      </c>
      <c r="H641" s="14" t="s">
        <v>39</v>
      </c>
      <c r="I641" s="72"/>
      <c r="J641" s="16" t="s">
        <v>3436</v>
      </c>
      <c r="K641" s="25"/>
      <c r="L641" s="25"/>
      <c r="M641" s="25"/>
      <c r="N641" s="25"/>
      <c r="O641" s="25"/>
      <c r="P641" s="25"/>
      <c r="AE641" s="39"/>
    </row>
    <row r="642">
      <c r="A642" s="7">
        <v>518.0</v>
      </c>
      <c r="B642" s="11" t="s">
        <v>1503</v>
      </c>
      <c r="C642" s="11" t="s">
        <v>1504</v>
      </c>
      <c r="D642" s="7">
        <v>2012.0</v>
      </c>
      <c r="E642" s="11" t="s">
        <v>1506</v>
      </c>
      <c r="F642" s="12" t="s">
        <v>74</v>
      </c>
      <c r="G642" s="72"/>
      <c r="H642" s="12" t="s">
        <v>74</v>
      </c>
      <c r="I642" s="72"/>
      <c r="J642" s="12" t="s">
        <v>74</v>
      </c>
      <c r="K642" s="25"/>
      <c r="L642" s="25"/>
      <c r="M642" s="25"/>
      <c r="N642" s="25"/>
      <c r="O642" s="25"/>
      <c r="P642" s="11" t="s">
        <v>1507</v>
      </c>
      <c r="AE642" s="39"/>
    </row>
    <row r="643">
      <c r="A643" s="34">
        <v>519.0</v>
      </c>
      <c r="B643" s="35" t="s">
        <v>2981</v>
      </c>
      <c r="C643" s="35" t="s">
        <v>2982</v>
      </c>
      <c r="D643" s="35">
        <v>2012.0</v>
      </c>
      <c r="E643" s="9" t="s">
        <v>31</v>
      </c>
      <c r="F643" s="9" t="s">
        <v>31</v>
      </c>
      <c r="G643" s="9" t="s">
        <v>31</v>
      </c>
      <c r="H643" s="9" t="s">
        <v>31</v>
      </c>
      <c r="I643" s="9" t="s">
        <v>31</v>
      </c>
      <c r="J643" s="9" t="s">
        <v>31</v>
      </c>
      <c r="K643" s="9" t="s">
        <v>31</v>
      </c>
      <c r="L643" s="9" t="s">
        <v>31</v>
      </c>
      <c r="M643" s="9" t="s">
        <v>31</v>
      </c>
      <c r="N643" s="9" t="s">
        <v>31</v>
      </c>
      <c r="O643" s="9" t="s">
        <v>31</v>
      </c>
      <c r="P643" s="9" t="s">
        <v>31</v>
      </c>
      <c r="Q643" s="39"/>
      <c r="R643" s="39"/>
      <c r="S643" s="39"/>
      <c r="T643" s="39"/>
      <c r="U643" s="39"/>
      <c r="V643" s="39"/>
      <c r="W643" s="39"/>
      <c r="AE643" s="20"/>
      <c r="AF643" s="39"/>
      <c r="AG643" s="39"/>
      <c r="AH643" s="39"/>
      <c r="AI643" s="39"/>
      <c r="AJ643" s="39"/>
      <c r="AK643" s="39"/>
      <c r="AL643" s="39"/>
      <c r="AM643" s="39"/>
    </row>
    <row r="644">
      <c r="A644" s="7">
        <v>520.0</v>
      </c>
      <c r="B644" s="11" t="s">
        <v>1508</v>
      </c>
      <c r="C644" s="11" t="s">
        <v>1509</v>
      </c>
      <c r="D644" s="7">
        <v>2012.0</v>
      </c>
      <c r="E644" s="11" t="s">
        <v>201</v>
      </c>
      <c r="F644" s="12" t="s">
        <v>39</v>
      </c>
      <c r="G644" s="72"/>
      <c r="H644" s="14" t="s">
        <v>40</v>
      </c>
      <c r="I644" s="39">
        <v>0.0</v>
      </c>
      <c r="J644" s="16" t="s">
        <v>3436</v>
      </c>
      <c r="K644" s="25"/>
      <c r="L644" s="25"/>
      <c r="M644" s="25"/>
      <c r="N644" s="25"/>
      <c r="O644" s="25"/>
      <c r="P644" s="11" t="s">
        <v>1511</v>
      </c>
      <c r="X644" s="39"/>
      <c r="Y644" s="39"/>
      <c r="Z644" s="39"/>
      <c r="AA644" s="39"/>
      <c r="AB644" s="39"/>
      <c r="AC644" s="39"/>
      <c r="AD644" s="39"/>
      <c r="AF644" s="39"/>
      <c r="AG644" s="39"/>
      <c r="AH644" s="39"/>
      <c r="AI644" s="39"/>
      <c r="AJ644" s="39"/>
      <c r="AK644" s="39"/>
      <c r="AL644" s="39"/>
      <c r="AM644" s="39"/>
    </row>
    <row r="645">
      <c r="A645" s="7">
        <v>521.0</v>
      </c>
      <c r="B645" s="11" t="s">
        <v>1512</v>
      </c>
      <c r="C645" s="11" t="s">
        <v>1513</v>
      </c>
      <c r="D645" s="7">
        <v>2012.0</v>
      </c>
      <c r="E645" s="11" t="s">
        <v>84</v>
      </c>
      <c r="F645" s="12" t="s">
        <v>40</v>
      </c>
      <c r="G645" s="39">
        <v>0.0</v>
      </c>
      <c r="H645" s="14" t="s">
        <v>39</v>
      </c>
      <c r="I645" s="40">
        <v>60.0</v>
      </c>
      <c r="J645" s="16" t="s">
        <v>3436</v>
      </c>
      <c r="K645" s="25"/>
      <c r="L645" s="25"/>
      <c r="M645" s="25"/>
      <c r="N645" s="25"/>
      <c r="O645" s="25"/>
      <c r="P645" s="11" t="s">
        <v>1515</v>
      </c>
      <c r="X645" s="39"/>
      <c r="Y645" s="39"/>
      <c r="Z645" s="39"/>
      <c r="AA645" s="39"/>
      <c r="AB645" s="39"/>
      <c r="AC645" s="39"/>
      <c r="AD645" s="39"/>
      <c r="AF645" s="20"/>
      <c r="AG645" s="20"/>
      <c r="AH645" s="20"/>
      <c r="AI645" s="20"/>
      <c r="AJ645" s="20"/>
      <c r="AK645" s="20"/>
      <c r="AL645" s="20"/>
      <c r="AM645" s="20"/>
    </row>
    <row r="646">
      <c r="A646" s="7">
        <v>522.0</v>
      </c>
      <c r="B646" s="11" t="s">
        <v>1516</v>
      </c>
      <c r="C646" s="11" t="s">
        <v>1517</v>
      </c>
      <c r="D646" s="7">
        <v>2012.0</v>
      </c>
      <c r="E646" s="11" t="s">
        <v>424</v>
      </c>
      <c r="F646" s="12" t="s">
        <v>39</v>
      </c>
      <c r="G646" s="72"/>
      <c r="H646" s="14" t="s">
        <v>40</v>
      </c>
      <c r="I646" s="39">
        <v>0.0</v>
      </c>
      <c r="J646" s="16" t="s">
        <v>3436</v>
      </c>
      <c r="K646" s="25"/>
      <c r="L646" s="25"/>
      <c r="M646" s="25"/>
      <c r="N646" s="25"/>
      <c r="O646" s="25"/>
      <c r="P646" s="11" t="s">
        <v>303</v>
      </c>
      <c r="S646" s="39"/>
      <c r="T646" s="39"/>
      <c r="U646" s="39"/>
      <c r="V646" s="39"/>
      <c r="W646" s="39"/>
    </row>
    <row r="647">
      <c r="A647" s="7">
        <v>523.0</v>
      </c>
      <c r="B647" s="11" t="s">
        <v>1519</v>
      </c>
      <c r="C647" s="11" t="s">
        <v>1520</v>
      </c>
      <c r="D647" s="7">
        <v>2012.0</v>
      </c>
      <c r="E647" s="11" t="s">
        <v>1344</v>
      </c>
      <c r="F647" s="12" t="s">
        <v>39</v>
      </c>
      <c r="G647" s="39">
        <v>240.0</v>
      </c>
      <c r="H647" s="14" t="s">
        <v>40</v>
      </c>
      <c r="I647" s="39">
        <v>0.0</v>
      </c>
      <c r="J647" s="16" t="s">
        <v>3436</v>
      </c>
      <c r="K647" s="25"/>
      <c r="L647" s="25"/>
      <c r="M647" s="25"/>
      <c r="N647" s="25"/>
      <c r="O647" s="25"/>
      <c r="P647" s="11" t="s">
        <v>1522</v>
      </c>
      <c r="S647" s="39"/>
      <c r="T647" s="39"/>
      <c r="U647" s="39"/>
      <c r="V647" s="39"/>
      <c r="W647" s="39"/>
      <c r="AE647" s="39"/>
    </row>
    <row r="648">
      <c r="A648" s="34">
        <v>524.0</v>
      </c>
      <c r="B648" s="35" t="s">
        <v>2984</v>
      </c>
      <c r="C648" s="35" t="s">
        <v>2985</v>
      </c>
      <c r="D648" s="35">
        <v>2012.0</v>
      </c>
      <c r="E648" s="9" t="s">
        <v>31</v>
      </c>
      <c r="F648" s="9" t="s">
        <v>31</v>
      </c>
      <c r="G648" s="9" t="s">
        <v>31</v>
      </c>
      <c r="H648" s="9" t="s">
        <v>31</v>
      </c>
      <c r="I648" s="9" t="s">
        <v>31</v>
      </c>
      <c r="J648" s="9" t="s">
        <v>31</v>
      </c>
      <c r="K648" s="9" t="s">
        <v>31</v>
      </c>
      <c r="L648" s="9" t="s">
        <v>31</v>
      </c>
      <c r="M648" s="9" t="s">
        <v>31</v>
      </c>
      <c r="N648" s="9" t="s">
        <v>31</v>
      </c>
      <c r="O648" s="9" t="s">
        <v>31</v>
      </c>
      <c r="P648" s="9" t="s">
        <v>31</v>
      </c>
      <c r="Q648" s="39"/>
      <c r="R648" s="39"/>
      <c r="X648" s="39"/>
      <c r="Y648" s="39"/>
      <c r="Z648" s="39"/>
      <c r="AA648" s="39"/>
      <c r="AB648" s="39"/>
      <c r="AC648" s="39"/>
      <c r="AD648" s="39"/>
      <c r="AE648" s="39"/>
    </row>
    <row r="649">
      <c r="A649" s="7">
        <v>525.0</v>
      </c>
      <c r="B649" s="11" t="s">
        <v>1523</v>
      </c>
      <c r="C649" s="11" t="s">
        <v>1524</v>
      </c>
      <c r="D649" s="7">
        <v>2012.0</v>
      </c>
      <c r="E649" s="11" t="s">
        <v>742</v>
      </c>
      <c r="F649" s="12" t="s">
        <v>39</v>
      </c>
      <c r="G649" s="39">
        <v>31.0</v>
      </c>
      <c r="H649" s="14" t="s">
        <v>40</v>
      </c>
      <c r="I649" s="39">
        <v>0.0</v>
      </c>
      <c r="J649" s="16" t="s">
        <v>3436</v>
      </c>
      <c r="K649" s="25"/>
      <c r="L649" s="25"/>
      <c r="M649" s="25"/>
      <c r="N649" s="25"/>
      <c r="O649" s="25"/>
      <c r="P649" s="25"/>
      <c r="AF649" s="39"/>
      <c r="AG649" s="39"/>
      <c r="AH649" s="39"/>
      <c r="AI649" s="39"/>
      <c r="AJ649" s="39"/>
      <c r="AK649" s="39"/>
      <c r="AL649" s="39"/>
      <c r="AM649" s="39"/>
    </row>
    <row r="650">
      <c r="A650" s="7">
        <v>526.0</v>
      </c>
      <c r="B650" s="11" t="s">
        <v>1526</v>
      </c>
      <c r="C650" s="11" t="s">
        <v>1527</v>
      </c>
      <c r="D650" s="7">
        <v>2012.0</v>
      </c>
      <c r="E650" s="11" t="s">
        <v>84</v>
      </c>
      <c r="F650" s="12" t="s">
        <v>39</v>
      </c>
      <c r="G650" s="39">
        <v>30.0</v>
      </c>
      <c r="H650" s="14" t="s">
        <v>40</v>
      </c>
      <c r="I650" s="39">
        <v>0.0</v>
      </c>
      <c r="J650" s="16" t="s">
        <v>3436</v>
      </c>
      <c r="K650" s="25"/>
      <c r="L650" s="25"/>
      <c r="M650" s="25"/>
      <c r="N650" s="25"/>
      <c r="O650" s="25"/>
      <c r="P650" s="25"/>
      <c r="X650" s="20"/>
      <c r="Y650" s="20"/>
      <c r="Z650" s="20"/>
      <c r="AA650" s="20"/>
      <c r="AB650" s="20"/>
      <c r="AC650" s="20"/>
      <c r="AD650" s="20"/>
      <c r="AF650" s="39"/>
      <c r="AG650" s="39"/>
      <c r="AH650" s="39"/>
      <c r="AI650" s="39"/>
      <c r="AJ650" s="39"/>
      <c r="AK650" s="39"/>
      <c r="AL650" s="39"/>
      <c r="AM650" s="39"/>
    </row>
    <row r="651">
      <c r="A651" s="7">
        <v>527.0</v>
      </c>
      <c r="B651" s="11" t="s">
        <v>1529</v>
      </c>
      <c r="C651" s="11" t="s">
        <v>1530</v>
      </c>
      <c r="D651" s="7">
        <v>2012.0</v>
      </c>
      <c r="E651" s="11" t="s">
        <v>310</v>
      </c>
      <c r="F651" s="12" t="s">
        <v>39</v>
      </c>
      <c r="G651" s="39">
        <v>24.0</v>
      </c>
      <c r="H651" s="14" t="s">
        <v>40</v>
      </c>
      <c r="I651" s="39">
        <v>0.0</v>
      </c>
      <c r="J651" s="16" t="s">
        <v>3436</v>
      </c>
      <c r="K651" s="25"/>
      <c r="L651" s="25"/>
      <c r="M651" s="25"/>
      <c r="N651" s="25"/>
      <c r="O651" s="25"/>
      <c r="P651" s="25"/>
      <c r="X651" s="39"/>
      <c r="Y651" s="39"/>
      <c r="Z651" s="39"/>
      <c r="AA651" s="39"/>
      <c r="AB651" s="39"/>
      <c r="AC651" s="39"/>
      <c r="AD651" s="39"/>
      <c r="AE651" s="39"/>
    </row>
    <row r="652">
      <c r="A652" s="7">
        <v>528.0</v>
      </c>
      <c r="B652" s="11" t="s">
        <v>1532</v>
      </c>
      <c r="C652" s="11" t="s">
        <v>1533</v>
      </c>
      <c r="D652" s="7">
        <v>2011.0</v>
      </c>
      <c r="E652" s="11" t="s">
        <v>1535</v>
      </c>
      <c r="F652" s="12" t="s">
        <v>39</v>
      </c>
      <c r="G652" s="72"/>
      <c r="H652" s="14" t="s">
        <v>40</v>
      </c>
      <c r="I652" s="39">
        <v>0.0</v>
      </c>
      <c r="J652" s="16" t="s">
        <v>3436</v>
      </c>
      <c r="K652" s="25"/>
      <c r="L652" s="25"/>
      <c r="M652" s="25"/>
      <c r="N652" s="25"/>
      <c r="O652" s="25"/>
      <c r="P652" s="11" t="s">
        <v>1536</v>
      </c>
      <c r="S652" s="20"/>
      <c r="T652" s="20"/>
      <c r="U652" s="20"/>
      <c r="V652" s="20"/>
      <c r="W652" s="20"/>
      <c r="X652" s="39"/>
      <c r="Y652" s="39"/>
      <c r="Z652" s="39"/>
      <c r="AA652" s="39"/>
      <c r="AB652" s="39"/>
      <c r="AC652" s="39"/>
      <c r="AD652" s="39"/>
    </row>
    <row r="653">
      <c r="A653" s="7">
        <v>529.0</v>
      </c>
      <c r="B653" s="11" t="s">
        <v>1537</v>
      </c>
      <c r="C653" s="11" t="s">
        <v>1538</v>
      </c>
      <c r="D653" s="7">
        <v>2011.0</v>
      </c>
      <c r="E653" s="11" t="s">
        <v>1540</v>
      </c>
      <c r="F653" s="12" t="s">
        <v>39</v>
      </c>
      <c r="G653" s="39">
        <v>66.0</v>
      </c>
      <c r="H653" s="14" t="s">
        <v>40</v>
      </c>
      <c r="I653" s="39">
        <v>0.0</v>
      </c>
      <c r="J653" s="16" t="s">
        <v>3436</v>
      </c>
      <c r="K653" s="25"/>
      <c r="L653" s="25"/>
      <c r="M653" s="25"/>
      <c r="N653" s="25"/>
      <c r="O653" s="25"/>
      <c r="P653" s="25"/>
      <c r="S653" s="20"/>
      <c r="T653" s="20"/>
      <c r="U653" s="20"/>
      <c r="V653" s="20"/>
      <c r="W653" s="20"/>
      <c r="AE653" s="20"/>
      <c r="AF653" s="39"/>
      <c r="AG653" s="39"/>
      <c r="AH653" s="39"/>
      <c r="AI653" s="39"/>
      <c r="AJ653" s="39"/>
      <c r="AK653" s="39"/>
      <c r="AL653" s="39"/>
      <c r="AM653" s="39"/>
    </row>
    <row r="654">
      <c r="A654" s="34">
        <v>530.0</v>
      </c>
      <c r="B654" s="35" t="s">
        <v>2987</v>
      </c>
      <c r="C654" s="35" t="s">
        <v>2988</v>
      </c>
      <c r="D654" s="35">
        <v>2011.0</v>
      </c>
      <c r="E654" s="9" t="s">
        <v>31</v>
      </c>
      <c r="F654" s="9" t="s">
        <v>31</v>
      </c>
      <c r="G654" s="9" t="s">
        <v>31</v>
      </c>
      <c r="H654" s="9" t="s">
        <v>31</v>
      </c>
      <c r="I654" s="9" t="s">
        <v>31</v>
      </c>
      <c r="J654" s="9" t="s">
        <v>31</v>
      </c>
      <c r="K654" s="9" t="s">
        <v>31</v>
      </c>
      <c r="L654" s="9" t="s">
        <v>31</v>
      </c>
      <c r="M654" s="9" t="s">
        <v>31</v>
      </c>
      <c r="N654" s="9" t="s">
        <v>31</v>
      </c>
      <c r="O654" s="9" t="s">
        <v>31</v>
      </c>
      <c r="P654" s="9" t="s">
        <v>31</v>
      </c>
      <c r="Q654" s="39"/>
      <c r="R654" s="39"/>
      <c r="X654" s="39"/>
      <c r="Y654" s="39"/>
      <c r="Z654" s="39"/>
      <c r="AA654" s="39"/>
      <c r="AB654" s="39"/>
      <c r="AC654" s="39"/>
      <c r="AD654" s="39"/>
      <c r="AE654" s="39"/>
    </row>
    <row r="655">
      <c r="A655" s="7">
        <v>531.0</v>
      </c>
      <c r="B655" s="11" t="s">
        <v>1541</v>
      </c>
      <c r="C655" s="11" t="s">
        <v>1542</v>
      </c>
      <c r="D655" s="7">
        <v>2011.0</v>
      </c>
      <c r="E655" s="11" t="s">
        <v>1544</v>
      </c>
      <c r="F655" s="12" t="s">
        <v>40</v>
      </c>
      <c r="G655" s="39">
        <v>0.0</v>
      </c>
      <c r="H655" s="14" t="s">
        <v>39</v>
      </c>
      <c r="I655" s="72"/>
      <c r="J655" s="16" t="s">
        <v>3436</v>
      </c>
      <c r="K655" s="25"/>
      <c r="L655" s="25"/>
      <c r="M655" s="25"/>
      <c r="N655" s="25"/>
      <c r="O655" s="25"/>
      <c r="P655" s="11" t="s">
        <v>1545</v>
      </c>
      <c r="AE655" s="39"/>
      <c r="AF655" s="20"/>
      <c r="AG655" s="20"/>
      <c r="AH655" s="20"/>
      <c r="AI655" s="20"/>
      <c r="AJ655" s="20"/>
      <c r="AK655" s="20"/>
      <c r="AL655" s="20"/>
      <c r="AM655" s="20"/>
    </row>
    <row r="656">
      <c r="A656" s="7">
        <v>532.0</v>
      </c>
      <c r="B656" s="11" t="s">
        <v>1546</v>
      </c>
      <c r="C656" s="11" t="s">
        <v>1547</v>
      </c>
      <c r="D656" s="7">
        <v>2011.0</v>
      </c>
      <c r="E656" s="11" t="s">
        <v>1549</v>
      </c>
      <c r="F656" s="14" t="s">
        <v>39</v>
      </c>
      <c r="G656" s="39">
        <v>27.0</v>
      </c>
      <c r="H656" s="14" t="s">
        <v>39</v>
      </c>
      <c r="I656" s="39">
        <v>21.0</v>
      </c>
      <c r="J656" s="12" t="s">
        <v>40</v>
      </c>
      <c r="K656" s="11"/>
      <c r="L656" s="25"/>
      <c r="M656" s="25"/>
      <c r="N656" s="25"/>
      <c r="O656" s="25"/>
      <c r="P656" s="11" t="s">
        <v>604</v>
      </c>
      <c r="S656" s="20"/>
      <c r="T656" s="20"/>
      <c r="U656" s="20"/>
      <c r="V656" s="20"/>
      <c r="W656" s="20"/>
      <c r="AF656" s="39"/>
      <c r="AG656" s="39"/>
      <c r="AH656" s="39"/>
      <c r="AI656" s="39"/>
      <c r="AJ656" s="39"/>
      <c r="AK656" s="39"/>
      <c r="AL656" s="39"/>
      <c r="AM656" s="39"/>
    </row>
    <row r="657">
      <c r="A657" s="7">
        <v>533.0</v>
      </c>
      <c r="B657" s="8" t="s">
        <v>3776</v>
      </c>
      <c r="C657" s="8" t="s">
        <v>3777</v>
      </c>
      <c r="D657" s="35">
        <v>2011.0</v>
      </c>
      <c r="E657" s="11" t="s">
        <v>201</v>
      </c>
      <c r="F657" s="39" t="s">
        <v>40</v>
      </c>
      <c r="G657" s="39">
        <v>0.0</v>
      </c>
      <c r="H657" s="39" t="s">
        <v>39</v>
      </c>
      <c r="I657" s="39">
        <v>60.0</v>
      </c>
      <c r="J657" s="39" t="s">
        <v>3436</v>
      </c>
      <c r="K657" s="40"/>
      <c r="L657" s="40"/>
      <c r="M657" s="40"/>
      <c r="N657" s="40"/>
      <c r="O657" s="40"/>
      <c r="P657" s="40"/>
      <c r="Q657" s="39"/>
      <c r="R657" s="39"/>
      <c r="AE657" s="39"/>
      <c r="AF657" s="39"/>
      <c r="AG657" s="39"/>
      <c r="AH657" s="39"/>
      <c r="AI657" s="39"/>
      <c r="AJ657" s="39"/>
      <c r="AK657" s="39"/>
      <c r="AL657" s="39"/>
      <c r="AM657" s="39"/>
    </row>
    <row r="658">
      <c r="A658" s="34">
        <v>534.0</v>
      </c>
      <c r="B658" s="35" t="s">
        <v>2990</v>
      </c>
      <c r="C658" s="35" t="s">
        <v>2991</v>
      </c>
      <c r="D658" s="35">
        <v>2011.0</v>
      </c>
      <c r="E658" s="9" t="s">
        <v>31</v>
      </c>
      <c r="F658" s="9" t="s">
        <v>31</v>
      </c>
      <c r="G658" s="9" t="s">
        <v>31</v>
      </c>
      <c r="H658" s="9" t="s">
        <v>31</v>
      </c>
      <c r="I658" s="9" t="s">
        <v>31</v>
      </c>
      <c r="J658" s="9" t="s">
        <v>31</v>
      </c>
      <c r="K658" s="9" t="s">
        <v>31</v>
      </c>
      <c r="L658" s="9" t="s">
        <v>31</v>
      </c>
      <c r="M658" s="9" t="s">
        <v>31</v>
      </c>
      <c r="N658" s="9" t="s">
        <v>31</v>
      </c>
      <c r="O658" s="9" t="s">
        <v>31</v>
      </c>
      <c r="P658" s="9" t="s">
        <v>31</v>
      </c>
      <c r="Q658" s="39"/>
      <c r="R658" s="39"/>
    </row>
    <row r="659">
      <c r="A659" s="7">
        <v>535.0</v>
      </c>
      <c r="B659" s="11" t="s">
        <v>1550</v>
      </c>
      <c r="C659" s="11" t="s">
        <v>1551</v>
      </c>
      <c r="D659" s="7">
        <v>2011.0</v>
      </c>
      <c r="E659" s="11" t="s">
        <v>335</v>
      </c>
      <c r="F659" s="12" t="s">
        <v>74</v>
      </c>
      <c r="G659" s="72"/>
      <c r="H659" s="12" t="s">
        <v>74</v>
      </c>
      <c r="I659" s="72"/>
      <c r="J659" s="12" t="s">
        <v>74</v>
      </c>
      <c r="K659" s="25"/>
      <c r="L659" s="25"/>
      <c r="M659" s="25"/>
      <c r="N659" s="25"/>
      <c r="O659" s="25"/>
      <c r="P659" s="11" t="s">
        <v>1553</v>
      </c>
      <c r="AF659" s="39"/>
      <c r="AG659" s="39"/>
      <c r="AH659" s="39"/>
      <c r="AI659" s="39"/>
      <c r="AJ659" s="39"/>
      <c r="AK659" s="39"/>
      <c r="AL659" s="39"/>
      <c r="AM659" s="39"/>
    </row>
    <row r="660">
      <c r="A660" s="7">
        <v>536.0</v>
      </c>
      <c r="B660" s="11" t="s">
        <v>1554</v>
      </c>
      <c r="C660" s="11" t="s">
        <v>1555</v>
      </c>
      <c r="D660" s="7">
        <v>2011.0</v>
      </c>
      <c r="E660" s="11" t="s">
        <v>534</v>
      </c>
      <c r="F660" s="12" t="s">
        <v>39</v>
      </c>
      <c r="G660" s="39">
        <v>12.0</v>
      </c>
      <c r="H660" s="14" t="s">
        <v>40</v>
      </c>
      <c r="I660" s="39">
        <v>0.0</v>
      </c>
      <c r="J660" s="16" t="s">
        <v>3436</v>
      </c>
      <c r="K660" s="25"/>
      <c r="L660" s="25"/>
      <c r="M660" s="25"/>
      <c r="N660" s="25"/>
      <c r="O660" s="25"/>
      <c r="P660" s="25"/>
      <c r="X660" s="39"/>
      <c r="Y660" s="39"/>
      <c r="Z660" s="39"/>
      <c r="AA660" s="39"/>
      <c r="AB660" s="39"/>
      <c r="AC660" s="39"/>
      <c r="AD660" s="39"/>
    </row>
    <row r="661">
      <c r="A661" s="7">
        <v>537.0</v>
      </c>
      <c r="B661" s="11" t="s">
        <v>1557</v>
      </c>
      <c r="C661" s="11" t="s">
        <v>1558</v>
      </c>
      <c r="D661" s="7">
        <v>2011.0</v>
      </c>
      <c r="E661" s="11" t="s">
        <v>443</v>
      </c>
      <c r="F661" s="12" t="s">
        <v>39</v>
      </c>
      <c r="G661" s="72"/>
      <c r="H661" s="14" t="s">
        <v>40</v>
      </c>
      <c r="I661" s="39">
        <v>0.0</v>
      </c>
      <c r="J661" s="16" t="s">
        <v>3436</v>
      </c>
      <c r="K661" s="25"/>
      <c r="L661" s="25"/>
      <c r="M661" s="25"/>
      <c r="N661" s="25"/>
      <c r="O661" s="25"/>
      <c r="P661" s="25"/>
    </row>
    <row r="662">
      <c r="A662" s="7">
        <v>538.0</v>
      </c>
      <c r="B662" s="11" t="s">
        <v>1560</v>
      </c>
      <c r="C662" s="11" t="s">
        <v>1561</v>
      </c>
      <c r="D662" s="7">
        <v>2011.0</v>
      </c>
      <c r="E662" s="11" t="s">
        <v>84</v>
      </c>
      <c r="F662" s="12" t="s">
        <v>39</v>
      </c>
      <c r="G662" s="39">
        <v>15.0</v>
      </c>
      <c r="H662" s="14" t="s">
        <v>40</v>
      </c>
      <c r="I662" s="39">
        <v>0.0</v>
      </c>
      <c r="J662" s="16" t="s">
        <v>3436</v>
      </c>
      <c r="K662" s="25"/>
      <c r="L662" s="25"/>
      <c r="M662" s="25"/>
      <c r="N662" s="25"/>
      <c r="O662" s="25"/>
      <c r="P662" s="25"/>
      <c r="S662" s="39"/>
      <c r="T662" s="39"/>
      <c r="U662" s="39"/>
      <c r="V662" s="39"/>
      <c r="W662" s="39"/>
    </row>
    <row r="663">
      <c r="A663" s="7">
        <v>539.0</v>
      </c>
      <c r="B663" s="8" t="s">
        <v>3778</v>
      </c>
      <c r="C663" s="8" t="s">
        <v>3779</v>
      </c>
      <c r="D663" s="7">
        <v>2011.0</v>
      </c>
      <c r="E663" s="11" t="s">
        <v>3665</v>
      </c>
      <c r="F663" s="12" t="s">
        <v>40</v>
      </c>
      <c r="G663" s="39">
        <v>0.0</v>
      </c>
      <c r="H663" s="14" t="s">
        <v>39</v>
      </c>
      <c r="I663" s="40"/>
      <c r="J663" s="16" t="s">
        <v>3436</v>
      </c>
      <c r="K663" s="79"/>
      <c r="L663" s="80"/>
      <c r="M663" s="80"/>
      <c r="N663" s="80"/>
      <c r="O663" s="80"/>
      <c r="P663" s="80"/>
      <c r="Q663" s="20" t="s">
        <v>3656</v>
      </c>
      <c r="R663" s="20"/>
      <c r="S663" s="39"/>
      <c r="T663" s="39"/>
      <c r="U663" s="39"/>
      <c r="V663" s="39"/>
      <c r="W663" s="39"/>
      <c r="X663" s="39"/>
      <c r="Y663" s="39"/>
      <c r="Z663" s="39"/>
      <c r="AA663" s="39"/>
      <c r="AB663" s="39"/>
      <c r="AC663" s="39"/>
      <c r="AD663" s="39"/>
      <c r="AE663" s="39"/>
    </row>
    <row r="664">
      <c r="A664" s="7">
        <v>540.0</v>
      </c>
      <c r="B664" s="11" t="s">
        <v>1563</v>
      </c>
      <c r="C664" s="11" t="s">
        <v>1564</v>
      </c>
      <c r="D664" s="7">
        <v>2011.0</v>
      </c>
      <c r="E664" s="11" t="s">
        <v>821</v>
      </c>
      <c r="F664" s="12" t="s">
        <v>39</v>
      </c>
      <c r="G664" s="39">
        <v>30.0</v>
      </c>
      <c r="H664" s="14" t="s">
        <v>39</v>
      </c>
      <c r="I664" s="39">
        <v>150.0</v>
      </c>
      <c r="J664" s="12" t="s">
        <v>40</v>
      </c>
      <c r="K664" s="11"/>
      <c r="L664" s="25"/>
      <c r="M664" s="25"/>
      <c r="N664" s="25"/>
      <c r="O664" s="25"/>
      <c r="P664" s="25"/>
      <c r="R664" s="20"/>
      <c r="X664" s="39"/>
      <c r="Y664" s="39"/>
      <c r="Z664" s="39"/>
      <c r="AA664" s="39"/>
      <c r="AB664" s="39"/>
      <c r="AC664" s="39"/>
      <c r="AD664" s="39"/>
    </row>
    <row r="665">
      <c r="A665" s="7">
        <v>541.0</v>
      </c>
      <c r="B665" s="11" t="s">
        <v>1566</v>
      </c>
      <c r="C665" s="11" t="s">
        <v>1567</v>
      </c>
      <c r="D665" s="7">
        <v>2011.0</v>
      </c>
      <c r="E665" s="11" t="s">
        <v>1569</v>
      </c>
      <c r="F665" s="12" t="s">
        <v>39</v>
      </c>
      <c r="G665" s="72"/>
      <c r="H665" s="14" t="s">
        <v>40</v>
      </c>
      <c r="I665" s="39">
        <v>0.0</v>
      </c>
      <c r="J665" s="16" t="s">
        <v>3436</v>
      </c>
      <c r="K665" s="25"/>
      <c r="L665" s="25"/>
      <c r="M665" s="25"/>
      <c r="N665" s="25"/>
      <c r="O665" s="25"/>
      <c r="P665" s="11" t="s">
        <v>344</v>
      </c>
      <c r="AF665" s="39"/>
      <c r="AG665" s="39"/>
      <c r="AH665" s="39"/>
      <c r="AI665" s="39"/>
      <c r="AJ665" s="39"/>
      <c r="AK665" s="39"/>
      <c r="AL665" s="39"/>
      <c r="AM665" s="39"/>
    </row>
    <row r="666">
      <c r="A666" s="7">
        <v>542.0</v>
      </c>
      <c r="B666" s="11" t="s">
        <v>1570</v>
      </c>
      <c r="C666" s="11" t="s">
        <v>1571</v>
      </c>
      <c r="D666" s="7">
        <v>2011.0</v>
      </c>
      <c r="E666" s="11" t="s">
        <v>1573</v>
      </c>
      <c r="F666" s="14" t="s">
        <v>39</v>
      </c>
      <c r="G666" s="39">
        <v>15.0</v>
      </c>
      <c r="H666" s="14" t="s">
        <v>74</v>
      </c>
      <c r="I666" s="39" t="s">
        <v>74</v>
      </c>
      <c r="J666" s="85" t="s">
        <v>74</v>
      </c>
      <c r="K666" s="11"/>
      <c r="L666" s="25"/>
      <c r="M666" s="25"/>
      <c r="N666" s="25"/>
      <c r="O666" s="25"/>
      <c r="P666" s="11" t="s">
        <v>1574</v>
      </c>
      <c r="X666" s="39"/>
      <c r="Y666" s="39"/>
      <c r="Z666" s="39"/>
      <c r="AA666" s="39"/>
      <c r="AB666" s="39"/>
      <c r="AC666" s="39"/>
      <c r="AD666" s="39"/>
      <c r="AE666" s="39"/>
    </row>
    <row r="667">
      <c r="A667" s="7">
        <v>543.0</v>
      </c>
      <c r="B667" s="11" t="s">
        <v>1575</v>
      </c>
      <c r="C667" s="11" t="s">
        <v>1576</v>
      </c>
      <c r="D667" s="7">
        <v>2011.0</v>
      </c>
      <c r="E667" s="11" t="s">
        <v>773</v>
      </c>
      <c r="F667" s="14" t="s">
        <v>39</v>
      </c>
      <c r="G667" s="39">
        <v>65.0</v>
      </c>
      <c r="H667" s="14" t="s">
        <v>39</v>
      </c>
      <c r="I667" s="39">
        <v>62.0</v>
      </c>
      <c r="J667" s="12" t="s">
        <v>40</v>
      </c>
      <c r="K667" s="11"/>
      <c r="L667" s="25"/>
      <c r="M667" s="25"/>
      <c r="N667" s="25"/>
      <c r="O667" s="25"/>
      <c r="P667" s="25"/>
      <c r="R667" s="20"/>
      <c r="X667" s="39"/>
      <c r="Y667" s="39"/>
      <c r="Z667" s="39"/>
      <c r="AA667" s="39"/>
      <c r="AB667" s="39"/>
      <c r="AC667" s="39"/>
      <c r="AD667" s="39"/>
      <c r="AE667" s="39"/>
    </row>
    <row r="668">
      <c r="A668" s="7">
        <v>544.0</v>
      </c>
      <c r="B668" s="8" t="s">
        <v>3780</v>
      </c>
      <c r="C668" s="8" t="s">
        <v>3781</v>
      </c>
      <c r="D668" s="7">
        <v>2011.0</v>
      </c>
      <c r="E668" s="68" t="s">
        <v>3450</v>
      </c>
      <c r="F668" s="68" t="s">
        <v>3450</v>
      </c>
      <c r="G668" s="68" t="s">
        <v>3450</v>
      </c>
      <c r="H668" s="68" t="s">
        <v>3450</v>
      </c>
      <c r="I668" s="68" t="s">
        <v>3450</v>
      </c>
      <c r="J668" s="68" t="s">
        <v>3450</v>
      </c>
      <c r="K668" s="80"/>
      <c r="L668" s="80"/>
      <c r="M668" s="80"/>
      <c r="N668" s="80"/>
      <c r="O668" s="80"/>
      <c r="P668" s="79"/>
      <c r="S668" s="39"/>
      <c r="T668" s="39"/>
      <c r="U668" s="39"/>
      <c r="V668" s="39"/>
      <c r="W668" s="39"/>
      <c r="X668" s="39"/>
      <c r="Y668" s="39"/>
      <c r="Z668" s="39"/>
      <c r="AA668" s="39"/>
      <c r="AB668" s="39"/>
      <c r="AC668" s="39"/>
      <c r="AD668" s="39"/>
      <c r="AF668" s="39"/>
      <c r="AG668" s="39"/>
      <c r="AH668" s="39"/>
      <c r="AI668" s="39"/>
      <c r="AJ668" s="39"/>
      <c r="AK668" s="39"/>
      <c r="AL668" s="39"/>
      <c r="AM668" s="39"/>
    </row>
    <row r="669">
      <c r="A669" s="7">
        <v>545.0</v>
      </c>
      <c r="B669" s="11" t="s">
        <v>1578</v>
      </c>
      <c r="C669" s="11" t="s">
        <v>1579</v>
      </c>
      <c r="D669" s="7">
        <v>2011.0</v>
      </c>
      <c r="E669" s="11" t="s">
        <v>47</v>
      </c>
      <c r="F669" s="12" t="s">
        <v>39</v>
      </c>
      <c r="G669" s="72"/>
      <c r="H669" s="14" t="s">
        <v>40</v>
      </c>
      <c r="I669" s="39">
        <v>0.0</v>
      </c>
      <c r="J669" s="16" t="s">
        <v>3436</v>
      </c>
      <c r="K669" s="25"/>
      <c r="L669" s="25"/>
      <c r="M669" s="25"/>
      <c r="N669" s="25"/>
      <c r="O669" s="25"/>
      <c r="P669" s="11" t="s">
        <v>1581</v>
      </c>
      <c r="AE669" s="39"/>
      <c r="AF669" s="39"/>
      <c r="AG669" s="39"/>
      <c r="AH669" s="39"/>
      <c r="AI669" s="39"/>
      <c r="AJ669" s="39"/>
      <c r="AK669" s="39"/>
      <c r="AL669" s="39"/>
      <c r="AM669" s="39"/>
    </row>
    <row r="670">
      <c r="A670" s="7">
        <v>546.0</v>
      </c>
      <c r="B670" s="11" t="s">
        <v>1582</v>
      </c>
      <c r="C670" s="11" t="s">
        <v>1583</v>
      </c>
      <c r="D670" s="7">
        <v>2011.0</v>
      </c>
      <c r="E670" s="11" t="s">
        <v>773</v>
      </c>
      <c r="F670" s="12" t="s">
        <v>39</v>
      </c>
      <c r="G670" s="39">
        <v>80.0</v>
      </c>
      <c r="H670" s="14" t="s">
        <v>40</v>
      </c>
      <c r="I670" s="39">
        <v>0.0</v>
      </c>
      <c r="J670" s="16" t="s">
        <v>3436</v>
      </c>
      <c r="K670" s="25"/>
      <c r="L670" s="25"/>
      <c r="M670" s="25"/>
      <c r="N670" s="25"/>
      <c r="O670" s="25"/>
      <c r="P670" s="25"/>
      <c r="X670" s="39"/>
      <c r="Y670" s="39"/>
      <c r="Z670" s="39"/>
      <c r="AA670" s="39"/>
      <c r="AB670" s="39"/>
      <c r="AC670" s="39"/>
      <c r="AD670" s="39"/>
      <c r="AE670" s="39"/>
    </row>
    <row r="671">
      <c r="A671" s="7">
        <v>547.0</v>
      </c>
      <c r="B671" s="11" t="s">
        <v>1585</v>
      </c>
      <c r="C671" s="11" t="s">
        <v>1586</v>
      </c>
      <c r="D671" s="7">
        <v>2011.0</v>
      </c>
      <c r="E671" s="11" t="s">
        <v>1357</v>
      </c>
      <c r="F671" s="12" t="s">
        <v>39</v>
      </c>
      <c r="G671" s="39">
        <v>36.0</v>
      </c>
      <c r="H671" s="14" t="s">
        <v>40</v>
      </c>
      <c r="I671" s="39">
        <v>0.0</v>
      </c>
      <c r="J671" s="16" t="s">
        <v>3436</v>
      </c>
      <c r="K671" s="25"/>
      <c r="L671" s="25"/>
      <c r="M671" s="25"/>
      <c r="N671" s="25"/>
      <c r="O671" s="25"/>
      <c r="P671" s="11" t="s">
        <v>1588</v>
      </c>
      <c r="S671" s="39"/>
      <c r="T671" s="39"/>
      <c r="U671" s="39"/>
      <c r="V671" s="39"/>
      <c r="W671" s="39"/>
      <c r="X671" s="39"/>
      <c r="Y671" s="39"/>
      <c r="Z671" s="39"/>
      <c r="AA671" s="39"/>
      <c r="AB671" s="39"/>
      <c r="AC671" s="39"/>
      <c r="AD671" s="39"/>
      <c r="AE671" s="39"/>
      <c r="AF671" s="39"/>
      <c r="AG671" s="39"/>
      <c r="AH671" s="39"/>
      <c r="AI671" s="39"/>
      <c r="AJ671" s="39"/>
      <c r="AK671" s="39"/>
      <c r="AL671" s="39"/>
      <c r="AM671" s="39"/>
    </row>
    <row r="672">
      <c r="A672" s="7">
        <v>548.0</v>
      </c>
      <c r="B672" s="11" t="s">
        <v>1589</v>
      </c>
      <c r="C672" s="11" t="s">
        <v>1590</v>
      </c>
      <c r="D672" s="7">
        <v>2011.0</v>
      </c>
      <c r="E672" s="11" t="s">
        <v>47</v>
      </c>
      <c r="F672" s="12" t="s">
        <v>39</v>
      </c>
      <c r="G672" s="39">
        <v>41.0</v>
      </c>
      <c r="H672" s="14" t="s">
        <v>40</v>
      </c>
      <c r="I672" s="39">
        <v>0.0</v>
      </c>
      <c r="J672" s="16" t="s">
        <v>3436</v>
      </c>
      <c r="K672" s="25"/>
      <c r="L672" s="25"/>
      <c r="M672" s="25"/>
      <c r="N672" s="25"/>
      <c r="O672" s="25"/>
      <c r="P672" s="11" t="s">
        <v>1592</v>
      </c>
      <c r="AF672" s="39"/>
      <c r="AG672" s="39"/>
      <c r="AH672" s="39"/>
      <c r="AI672" s="39"/>
      <c r="AJ672" s="39"/>
      <c r="AK672" s="39"/>
      <c r="AL672" s="39"/>
      <c r="AM672" s="39"/>
    </row>
    <row r="673">
      <c r="A673" s="34">
        <v>549.0</v>
      </c>
      <c r="B673" s="35" t="s">
        <v>2993</v>
      </c>
      <c r="C673" s="35" t="s">
        <v>2994</v>
      </c>
      <c r="D673" s="35">
        <v>2011.0</v>
      </c>
      <c r="E673" s="9" t="s">
        <v>31</v>
      </c>
      <c r="F673" s="9" t="s">
        <v>31</v>
      </c>
      <c r="G673" s="9" t="s">
        <v>31</v>
      </c>
      <c r="H673" s="9" t="s">
        <v>31</v>
      </c>
      <c r="I673" s="9" t="s">
        <v>31</v>
      </c>
      <c r="J673" s="9" t="s">
        <v>31</v>
      </c>
      <c r="K673" s="9" t="s">
        <v>31</v>
      </c>
      <c r="L673" s="9" t="s">
        <v>31</v>
      </c>
      <c r="M673" s="9" t="s">
        <v>31</v>
      </c>
      <c r="N673" s="9" t="s">
        <v>31</v>
      </c>
      <c r="O673" s="9" t="s">
        <v>31</v>
      </c>
      <c r="P673" s="9" t="s">
        <v>31</v>
      </c>
      <c r="Q673" s="39"/>
      <c r="R673" s="39"/>
      <c r="S673" s="20"/>
      <c r="T673" s="20"/>
      <c r="U673" s="20"/>
      <c r="V673" s="20"/>
      <c r="W673" s="20"/>
      <c r="X673" s="39"/>
      <c r="Y673" s="39"/>
      <c r="Z673" s="39"/>
      <c r="AA673" s="39"/>
      <c r="AB673" s="39"/>
      <c r="AC673" s="39"/>
      <c r="AD673" s="39"/>
      <c r="AE673" s="39"/>
      <c r="AF673" s="39"/>
      <c r="AG673" s="39"/>
      <c r="AH673" s="39"/>
      <c r="AI673" s="39"/>
      <c r="AJ673" s="39"/>
      <c r="AK673" s="39"/>
      <c r="AL673" s="39"/>
      <c r="AM673" s="39"/>
    </row>
    <row r="674">
      <c r="A674" s="34">
        <v>550.0</v>
      </c>
      <c r="B674" s="35" t="s">
        <v>2996</v>
      </c>
      <c r="C674" s="35" t="s">
        <v>2997</v>
      </c>
      <c r="D674" s="35">
        <v>2011.0</v>
      </c>
      <c r="E674" s="9" t="s">
        <v>31</v>
      </c>
      <c r="F674" s="9" t="s">
        <v>31</v>
      </c>
      <c r="G674" s="9" t="s">
        <v>31</v>
      </c>
      <c r="H674" s="9" t="s">
        <v>31</v>
      </c>
      <c r="I674" s="9" t="s">
        <v>31</v>
      </c>
      <c r="J674" s="9" t="s">
        <v>31</v>
      </c>
      <c r="K674" s="9" t="s">
        <v>31</v>
      </c>
      <c r="L674" s="9" t="s">
        <v>31</v>
      </c>
      <c r="M674" s="9" t="s">
        <v>31</v>
      </c>
      <c r="N674" s="9" t="s">
        <v>31</v>
      </c>
      <c r="O674" s="9" t="s">
        <v>31</v>
      </c>
      <c r="P674" s="9" t="s">
        <v>31</v>
      </c>
      <c r="Q674" s="39"/>
      <c r="R674" s="39"/>
      <c r="AE674" s="39"/>
    </row>
    <row r="675">
      <c r="A675" s="7">
        <v>551.0</v>
      </c>
      <c r="B675" s="11" t="s">
        <v>1593</v>
      </c>
      <c r="C675" s="11" t="s">
        <v>1594</v>
      </c>
      <c r="D675" s="7">
        <v>2011.0</v>
      </c>
      <c r="E675" s="11" t="s">
        <v>1596</v>
      </c>
      <c r="F675" s="12" t="s">
        <v>40</v>
      </c>
      <c r="G675" s="39">
        <v>0.0</v>
      </c>
      <c r="H675" s="14" t="s">
        <v>39</v>
      </c>
      <c r="I675" s="72"/>
      <c r="J675" s="16" t="s">
        <v>3436</v>
      </c>
      <c r="K675" s="25"/>
      <c r="L675" s="25"/>
      <c r="M675" s="25"/>
      <c r="N675" s="25"/>
      <c r="O675" s="25"/>
      <c r="P675" s="25"/>
      <c r="X675" s="39"/>
      <c r="Y675" s="39"/>
      <c r="Z675" s="39"/>
      <c r="AA675" s="39"/>
      <c r="AB675" s="39"/>
      <c r="AC675" s="39"/>
      <c r="AD675" s="39"/>
      <c r="AF675" s="39"/>
      <c r="AG675" s="39"/>
      <c r="AH675" s="39"/>
      <c r="AI675" s="39"/>
      <c r="AJ675" s="39"/>
      <c r="AK675" s="39"/>
      <c r="AL675" s="39"/>
      <c r="AM675" s="39"/>
    </row>
    <row r="676">
      <c r="A676" s="7">
        <v>552.0</v>
      </c>
      <c r="B676" s="11" t="s">
        <v>1597</v>
      </c>
      <c r="C676" s="11" t="s">
        <v>1598</v>
      </c>
      <c r="D676" s="7">
        <v>2011.0</v>
      </c>
      <c r="E676" s="11" t="s">
        <v>742</v>
      </c>
      <c r="F676" s="12" t="s">
        <v>39</v>
      </c>
      <c r="G676" s="39">
        <v>48.0</v>
      </c>
      <c r="H676" s="14" t="s">
        <v>40</v>
      </c>
      <c r="I676" s="39">
        <v>0.0</v>
      </c>
      <c r="J676" s="16" t="s">
        <v>3436</v>
      </c>
      <c r="K676" s="25"/>
      <c r="L676" s="25"/>
      <c r="M676" s="25"/>
      <c r="N676" s="25"/>
      <c r="O676" s="25"/>
      <c r="P676" s="11" t="s">
        <v>1600</v>
      </c>
      <c r="AE676" s="39"/>
      <c r="AF676" s="39"/>
      <c r="AG676" s="39"/>
      <c r="AH676" s="39"/>
      <c r="AI676" s="39"/>
      <c r="AJ676" s="39"/>
      <c r="AK676" s="39"/>
      <c r="AL676" s="39"/>
      <c r="AM676" s="39"/>
    </row>
    <row r="677">
      <c r="A677" s="7">
        <v>553.0</v>
      </c>
      <c r="B677" s="11" t="s">
        <v>1601</v>
      </c>
      <c r="C677" s="11" t="s">
        <v>1602</v>
      </c>
      <c r="D677" s="7">
        <v>2011.0</v>
      </c>
      <c r="E677" s="11" t="s">
        <v>1604</v>
      </c>
      <c r="F677" s="12" t="s">
        <v>39</v>
      </c>
      <c r="G677" s="39">
        <v>36.0</v>
      </c>
      <c r="H677" s="14" t="s">
        <v>40</v>
      </c>
      <c r="I677" s="39">
        <v>0.0</v>
      </c>
      <c r="J677" s="16" t="s">
        <v>3436</v>
      </c>
      <c r="K677" s="25"/>
      <c r="L677" s="25"/>
      <c r="M677" s="25"/>
      <c r="N677" s="25"/>
      <c r="O677" s="25"/>
      <c r="P677" s="25"/>
    </row>
    <row r="678">
      <c r="A678" s="7">
        <v>554.0</v>
      </c>
      <c r="B678" s="11" t="s">
        <v>1605</v>
      </c>
      <c r="C678" s="11" t="s">
        <v>1606</v>
      </c>
      <c r="D678" s="7">
        <v>2011.0</v>
      </c>
      <c r="E678" s="11" t="s">
        <v>84</v>
      </c>
      <c r="F678" s="12" t="s">
        <v>39</v>
      </c>
      <c r="G678" s="72"/>
      <c r="H678" s="14" t="s">
        <v>40</v>
      </c>
      <c r="I678" s="39">
        <v>0.0</v>
      </c>
      <c r="J678" s="16" t="s">
        <v>3436</v>
      </c>
      <c r="K678" s="25"/>
      <c r="L678" s="25"/>
      <c r="M678" s="25"/>
      <c r="N678" s="25"/>
      <c r="O678" s="25"/>
      <c r="P678" s="25"/>
      <c r="X678" s="39"/>
      <c r="Y678" s="39"/>
      <c r="Z678" s="39"/>
      <c r="AA678" s="39"/>
      <c r="AB678" s="39"/>
      <c r="AC678" s="39"/>
      <c r="AD678" s="39"/>
      <c r="AE678" s="39"/>
      <c r="AF678" s="39"/>
      <c r="AG678" s="39"/>
      <c r="AH678" s="39"/>
      <c r="AI678" s="39"/>
      <c r="AJ678" s="39"/>
      <c r="AK678" s="39"/>
      <c r="AL678" s="39"/>
      <c r="AM678" s="39"/>
    </row>
    <row r="679">
      <c r="A679" s="34">
        <v>555.0</v>
      </c>
      <c r="B679" s="35" t="s">
        <v>2999</v>
      </c>
      <c r="C679" s="35" t="s">
        <v>3000</v>
      </c>
      <c r="D679" s="35">
        <v>2011.0</v>
      </c>
      <c r="E679" s="9" t="s">
        <v>31</v>
      </c>
      <c r="F679" s="9" t="s">
        <v>31</v>
      </c>
      <c r="G679" s="9" t="s">
        <v>31</v>
      </c>
      <c r="H679" s="9" t="s">
        <v>31</v>
      </c>
      <c r="I679" s="9" t="s">
        <v>31</v>
      </c>
      <c r="J679" s="9" t="s">
        <v>31</v>
      </c>
      <c r="K679" s="9" t="s">
        <v>31</v>
      </c>
      <c r="L679" s="9" t="s">
        <v>31</v>
      </c>
      <c r="M679" s="9" t="s">
        <v>31</v>
      </c>
      <c r="N679" s="9" t="s">
        <v>31</v>
      </c>
      <c r="O679" s="9" t="s">
        <v>31</v>
      </c>
      <c r="P679" s="9" t="s">
        <v>31</v>
      </c>
      <c r="Q679" s="39"/>
      <c r="R679" s="39"/>
    </row>
    <row r="680">
      <c r="A680" s="7">
        <v>556.0</v>
      </c>
      <c r="B680" s="11" t="s">
        <v>1608</v>
      </c>
      <c r="C680" s="11" t="s">
        <v>1609</v>
      </c>
      <c r="D680" s="7">
        <v>2011.0</v>
      </c>
      <c r="E680" s="11" t="s">
        <v>1147</v>
      </c>
      <c r="F680" s="14" t="s">
        <v>39</v>
      </c>
      <c r="G680" s="39">
        <v>89.0</v>
      </c>
      <c r="H680" s="14" t="s">
        <v>39</v>
      </c>
      <c r="I680" s="81"/>
      <c r="J680" s="12" t="s">
        <v>74</v>
      </c>
      <c r="K680" s="11"/>
      <c r="L680" s="25"/>
      <c r="M680" s="25"/>
      <c r="N680" s="25"/>
      <c r="O680" s="25"/>
      <c r="P680" s="11" t="s">
        <v>1611</v>
      </c>
      <c r="S680" s="39"/>
      <c r="T680" s="39"/>
      <c r="U680" s="39"/>
      <c r="V680" s="39"/>
      <c r="W680" s="39"/>
      <c r="X680" s="39"/>
      <c r="Y680" s="39"/>
      <c r="Z680" s="39"/>
      <c r="AA680" s="39"/>
      <c r="AB680" s="39"/>
      <c r="AC680" s="39"/>
      <c r="AD680" s="39"/>
      <c r="AF680" s="39"/>
      <c r="AG680" s="39"/>
      <c r="AH680" s="39"/>
      <c r="AI680" s="39"/>
      <c r="AJ680" s="39"/>
      <c r="AK680" s="39"/>
      <c r="AL680" s="39"/>
      <c r="AM680" s="39"/>
    </row>
    <row r="681">
      <c r="A681" s="7">
        <v>557.0</v>
      </c>
      <c r="B681" s="11" t="s">
        <v>1612</v>
      </c>
      <c r="C681" s="11" t="s">
        <v>1613</v>
      </c>
      <c r="D681" s="7">
        <v>2011.0</v>
      </c>
      <c r="E681" s="11" t="s">
        <v>84</v>
      </c>
      <c r="F681" s="12" t="s">
        <v>39</v>
      </c>
      <c r="G681" s="72"/>
      <c r="H681" s="14" t="s">
        <v>40</v>
      </c>
      <c r="I681" s="39">
        <v>0.0</v>
      </c>
      <c r="J681" s="16" t="s">
        <v>3436</v>
      </c>
      <c r="K681" s="25"/>
      <c r="L681" s="25"/>
      <c r="M681" s="25"/>
      <c r="N681" s="25"/>
      <c r="O681" s="25"/>
      <c r="P681" s="25"/>
      <c r="S681" s="39"/>
      <c r="T681" s="39"/>
      <c r="U681" s="39"/>
      <c r="V681" s="39"/>
      <c r="W681" s="39"/>
      <c r="X681" s="39"/>
      <c r="Y681" s="39"/>
      <c r="Z681" s="39"/>
      <c r="AA681" s="39"/>
      <c r="AB681" s="39"/>
      <c r="AC681" s="39"/>
      <c r="AD681" s="39"/>
      <c r="AE681" s="39"/>
    </row>
    <row r="682">
      <c r="A682" s="34">
        <v>558.0</v>
      </c>
      <c r="B682" s="35" t="s">
        <v>3002</v>
      </c>
      <c r="C682" s="35" t="s">
        <v>3003</v>
      </c>
      <c r="D682" s="35">
        <v>2011.0</v>
      </c>
      <c r="E682" s="9" t="s">
        <v>31</v>
      </c>
      <c r="F682" s="9" t="s">
        <v>31</v>
      </c>
      <c r="G682" s="9" t="s">
        <v>31</v>
      </c>
      <c r="H682" s="9" t="s">
        <v>31</v>
      </c>
      <c r="I682" s="9" t="s">
        <v>31</v>
      </c>
      <c r="J682" s="9" t="s">
        <v>31</v>
      </c>
      <c r="K682" s="9" t="s">
        <v>31</v>
      </c>
      <c r="L682" s="9" t="s">
        <v>31</v>
      </c>
      <c r="M682" s="9" t="s">
        <v>31</v>
      </c>
      <c r="N682" s="9" t="s">
        <v>31</v>
      </c>
      <c r="O682" s="9" t="s">
        <v>31</v>
      </c>
      <c r="P682" s="9" t="s">
        <v>31</v>
      </c>
      <c r="Q682" s="39"/>
      <c r="R682" s="39"/>
      <c r="S682" s="39"/>
      <c r="T682" s="39"/>
      <c r="U682" s="39"/>
      <c r="V682" s="39"/>
      <c r="W682" s="39"/>
    </row>
    <row r="683">
      <c r="A683" s="7">
        <v>559.0</v>
      </c>
      <c r="B683" s="11" t="s">
        <v>1615</v>
      </c>
      <c r="C683" s="11" t="s">
        <v>1616</v>
      </c>
      <c r="D683" s="7">
        <v>2011.0</v>
      </c>
      <c r="E683" s="11" t="s">
        <v>1344</v>
      </c>
      <c r="F683" s="12" t="s">
        <v>39</v>
      </c>
      <c r="G683" s="39">
        <v>240.0</v>
      </c>
      <c r="H683" s="14" t="s">
        <v>40</v>
      </c>
      <c r="I683" s="39">
        <v>0.0</v>
      </c>
      <c r="J683" s="16" t="s">
        <v>3436</v>
      </c>
      <c r="K683" s="25"/>
      <c r="L683" s="25"/>
      <c r="M683" s="25"/>
      <c r="N683" s="25"/>
      <c r="O683" s="25"/>
      <c r="P683" s="11" t="s">
        <v>1618</v>
      </c>
      <c r="X683" s="39"/>
      <c r="Y683" s="39"/>
      <c r="Z683" s="39"/>
      <c r="AA683" s="39"/>
      <c r="AB683" s="39"/>
      <c r="AC683" s="39"/>
      <c r="AD683" s="39"/>
      <c r="AE683" s="39"/>
      <c r="AF683" s="39"/>
      <c r="AG683" s="39"/>
      <c r="AH683" s="39"/>
      <c r="AI683" s="39"/>
      <c r="AJ683" s="39"/>
      <c r="AK683" s="39"/>
      <c r="AL683" s="39"/>
      <c r="AM683" s="39"/>
    </row>
    <row r="684">
      <c r="A684" s="7">
        <v>560.0</v>
      </c>
      <c r="B684" s="11" t="s">
        <v>1619</v>
      </c>
      <c r="C684" s="11" t="s">
        <v>1620</v>
      </c>
      <c r="D684" s="7">
        <v>2011.0</v>
      </c>
      <c r="E684" s="11" t="s">
        <v>276</v>
      </c>
      <c r="F684" s="12" t="s">
        <v>39</v>
      </c>
      <c r="G684" s="72"/>
      <c r="H684" s="14" t="s">
        <v>39</v>
      </c>
      <c r="I684" s="72"/>
      <c r="J684" s="12" t="s">
        <v>39</v>
      </c>
      <c r="K684" s="11"/>
      <c r="L684" s="11"/>
      <c r="M684" s="11"/>
      <c r="N684" s="25"/>
      <c r="O684" s="25"/>
      <c r="P684" s="11" t="s">
        <v>1622</v>
      </c>
      <c r="R684" s="20"/>
      <c r="AE684" s="39"/>
    </row>
    <row r="685">
      <c r="A685" s="7">
        <v>561.0</v>
      </c>
      <c r="B685" s="11" t="s">
        <v>1623</v>
      </c>
      <c r="C685" s="11" t="s">
        <v>1624</v>
      </c>
      <c r="D685" s="7">
        <v>2011.0</v>
      </c>
      <c r="E685" s="11" t="s">
        <v>1147</v>
      </c>
      <c r="F685" s="14" t="s">
        <v>39</v>
      </c>
      <c r="G685" s="39">
        <v>43.0</v>
      </c>
      <c r="H685" s="14" t="s">
        <v>39</v>
      </c>
      <c r="I685" s="39">
        <v>46.0</v>
      </c>
      <c r="J685" s="12" t="s">
        <v>74</v>
      </c>
      <c r="K685" s="11"/>
      <c r="L685" s="25"/>
      <c r="M685" s="25"/>
      <c r="N685" s="25"/>
      <c r="O685" s="25"/>
      <c r="P685" s="11" t="s">
        <v>1611</v>
      </c>
      <c r="S685" s="20"/>
      <c r="T685" s="20"/>
      <c r="U685" s="20"/>
      <c r="V685" s="20"/>
      <c r="W685" s="20"/>
      <c r="AF685" s="39"/>
      <c r="AG685" s="39"/>
      <c r="AH685" s="39"/>
      <c r="AI685" s="39"/>
      <c r="AJ685" s="39"/>
      <c r="AK685" s="39"/>
      <c r="AL685" s="39"/>
      <c r="AM685" s="39"/>
    </row>
    <row r="686">
      <c r="A686" s="7">
        <v>562.0</v>
      </c>
      <c r="B686" s="8" t="s">
        <v>3782</v>
      </c>
      <c r="C686" s="8" t="s">
        <v>3783</v>
      </c>
      <c r="D686" s="7">
        <v>2011.0</v>
      </c>
      <c r="E686" s="11" t="s">
        <v>443</v>
      </c>
      <c r="F686" s="12" t="s">
        <v>40</v>
      </c>
      <c r="G686" s="39">
        <v>0.0</v>
      </c>
      <c r="H686" s="14" t="s">
        <v>39</v>
      </c>
      <c r="I686" s="72"/>
      <c r="J686" s="16" t="s">
        <v>3436</v>
      </c>
      <c r="K686" s="80"/>
      <c r="L686" s="80"/>
      <c r="M686" s="80"/>
      <c r="N686" s="80"/>
      <c r="O686" s="80"/>
      <c r="P686" s="79"/>
      <c r="Q686" s="20" t="s">
        <v>3656</v>
      </c>
      <c r="S686" s="39"/>
      <c r="T686" s="39"/>
      <c r="U686" s="39"/>
      <c r="V686" s="39"/>
      <c r="W686" s="39"/>
      <c r="AE686" s="39"/>
      <c r="AF686" s="39"/>
      <c r="AG686" s="39"/>
      <c r="AH686" s="39"/>
      <c r="AI686" s="39"/>
      <c r="AJ686" s="39"/>
      <c r="AK686" s="39"/>
      <c r="AL686" s="39"/>
      <c r="AM686" s="39"/>
    </row>
    <row r="687">
      <c r="A687" s="7">
        <v>563.0</v>
      </c>
      <c r="B687" s="11" t="s">
        <v>1626</v>
      </c>
      <c r="C687" s="11" t="s">
        <v>1627</v>
      </c>
      <c r="D687" s="7">
        <v>2011.0</v>
      </c>
      <c r="E687" s="11" t="s">
        <v>74</v>
      </c>
      <c r="F687" s="12" t="s">
        <v>39</v>
      </c>
      <c r="G687" s="72"/>
      <c r="H687" s="14" t="s">
        <v>40</v>
      </c>
      <c r="I687" s="72"/>
      <c r="J687" s="16" t="s">
        <v>3436</v>
      </c>
      <c r="K687" s="25"/>
      <c r="L687" s="25"/>
      <c r="M687" s="25"/>
      <c r="N687" s="25"/>
      <c r="O687" s="25"/>
      <c r="P687" s="11" t="s">
        <v>1629</v>
      </c>
      <c r="X687" s="20"/>
      <c r="Y687" s="20"/>
      <c r="Z687" s="20"/>
      <c r="AA687" s="20"/>
      <c r="AB687" s="20"/>
      <c r="AC687" s="20"/>
      <c r="AD687" s="20"/>
    </row>
    <row r="688">
      <c r="A688" s="7">
        <v>564.0</v>
      </c>
      <c r="B688" s="11" t="s">
        <v>1630</v>
      </c>
      <c r="C688" s="11" t="s">
        <v>1631</v>
      </c>
      <c r="D688" s="7">
        <v>2011.0</v>
      </c>
      <c r="E688" s="11" t="s">
        <v>140</v>
      </c>
      <c r="F688" s="12" t="s">
        <v>39</v>
      </c>
      <c r="G688" s="39">
        <v>15.0</v>
      </c>
      <c r="H688" s="14" t="s">
        <v>40</v>
      </c>
      <c r="I688" s="39">
        <v>0.0</v>
      </c>
      <c r="J688" s="16" t="s">
        <v>3436</v>
      </c>
      <c r="K688" s="25"/>
      <c r="L688" s="25"/>
      <c r="M688" s="25"/>
      <c r="N688" s="25"/>
      <c r="O688" s="25"/>
      <c r="P688" s="25"/>
      <c r="S688" s="39"/>
      <c r="T688" s="39"/>
      <c r="U688" s="39"/>
      <c r="V688" s="39"/>
      <c r="W688" s="39"/>
      <c r="X688" s="39"/>
      <c r="Y688" s="39"/>
      <c r="Z688" s="39"/>
      <c r="AA688" s="39"/>
      <c r="AB688" s="39"/>
      <c r="AC688" s="39"/>
      <c r="AD688" s="39"/>
      <c r="AF688" s="39"/>
      <c r="AG688" s="39"/>
      <c r="AH688" s="39"/>
      <c r="AI688" s="39"/>
      <c r="AJ688" s="39"/>
      <c r="AK688" s="39"/>
      <c r="AL688" s="39"/>
      <c r="AM688" s="39"/>
    </row>
    <row r="689">
      <c r="A689" s="7">
        <v>565.0</v>
      </c>
      <c r="B689" s="11" t="s">
        <v>1633</v>
      </c>
      <c r="C689" s="11" t="s">
        <v>1634</v>
      </c>
      <c r="D689" s="7">
        <v>2011.0</v>
      </c>
      <c r="E689" s="11" t="s">
        <v>47</v>
      </c>
      <c r="F689" s="12" t="s">
        <v>39</v>
      </c>
      <c r="G689" s="39">
        <v>55.0</v>
      </c>
      <c r="H689" s="14" t="s">
        <v>40</v>
      </c>
      <c r="I689" s="39">
        <v>0.0</v>
      </c>
      <c r="J689" s="16" t="s">
        <v>3436</v>
      </c>
      <c r="K689" s="25"/>
      <c r="L689" s="25"/>
      <c r="M689" s="25"/>
      <c r="N689" s="25"/>
      <c r="O689" s="25"/>
      <c r="P689" s="25"/>
    </row>
    <row r="690">
      <c r="A690" s="7">
        <v>566.0</v>
      </c>
      <c r="B690" s="11" t="s">
        <v>1636</v>
      </c>
      <c r="C690" s="11" t="s">
        <v>1637</v>
      </c>
      <c r="D690" s="7">
        <v>2011.0</v>
      </c>
      <c r="E690" s="11" t="s">
        <v>140</v>
      </c>
      <c r="F690" s="12" t="s">
        <v>39</v>
      </c>
      <c r="G690" s="39">
        <v>15.0</v>
      </c>
      <c r="H690" s="14" t="s">
        <v>40</v>
      </c>
      <c r="I690" s="39">
        <v>0.0</v>
      </c>
      <c r="J690" s="16" t="s">
        <v>3436</v>
      </c>
      <c r="K690" s="25"/>
      <c r="L690" s="25"/>
      <c r="M690" s="25"/>
      <c r="N690" s="25"/>
      <c r="O690" s="25"/>
      <c r="P690" s="25"/>
      <c r="AE690" s="20"/>
    </row>
    <row r="691">
      <c r="A691" s="7">
        <v>567.0</v>
      </c>
      <c r="B691" s="8" t="s">
        <v>3784</v>
      </c>
      <c r="C691" s="8" t="s">
        <v>3785</v>
      </c>
      <c r="D691" s="7">
        <v>2011.0</v>
      </c>
      <c r="E691" s="39" t="s">
        <v>173</v>
      </c>
      <c r="F691" s="39" t="s">
        <v>40</v>
      </c>
      <c r="G691" s="39">
        <v>0.0</v>
      </c>
      <c r="H691" s="39" t="s">
        <v>39</v>
      </c>
      <c r="I691" s="39"/>
      <c r="J691" s="16" t="s">
        <v>3436</v>
      </c>
      <c r="K691" s="40"/>
      <c r="L691" s="40"/>
      <c r="M691" s="40"/>
      <c r="N691" s="40"/>
      <c r="O691" s="40"/>
      <c r="P691" s="40"/>
      <c r="Q691" s="39" t="s">
        <v>3786</v>
      </c>
      <c r="R691" s="39"/>
      <c r="X691" s="39"/>
      <c r="Y691" s="39"/>
      <c r="Z691" s="39"/>
      <c r="AA691" s="39"/>
      <c r="AB691" s="39"/>
      <c r="AC691" s="39"/>
      <c r="AD691" s="39"/>
      <c r="AE691" s="39"/>
    </row>
    <row r="692">
      <c r="A692" s="34">
        <v>568.0</v>
      </c>
      <c r="B692" s="35" t="s">
        <v>3005</v>
      </c>
      <c r="C692" s="35" t="s">
        <v>3006</v>
      </c>
      <c r="D692" s="35">
        <v>2011.0</v>
      </c>
      <c r="E692" s="9" t="s">
        <v>31</v>
      </c>
      <c r="F692" s="9" t="s">
        <v>31</v>
      </c>
      <c r="G692" s="9" t="s">
        <v>31</v>
      </c>
      <c r="H692" s="9" t="s">
        <v>31</v>
      </c>
      <c r="I692" s="9" t="s">
        <v>31</v>
      </c>
      <c r="J692" s="9" t="s">
        <v>31</v>
      </c>
      <c r="K692" s="9" t="s">
        <v>31</v>
      </c>
      <c r="L692" s="9" t="s">
        <v>31</v>
      </c>
      <c r="M692" s="9" t="s">
        <v>31</v>
      </c>
      <c r="N692" s="9" t="s">
        <v>31</v>
      </c>
      <c r="O692" s="9" t="s">
        <v>31</v>
      </c>
      <c r="P692" s="9" t="s">
        <v>31</v>
      </c>
      <c r="Q692" s="39"/>
      <c r="R692" s="39"/>
      <c r="X692" s="39"/>
      <c r="Y692" s="39"/>
      <c r="Z692" s="39"/>
      <c r="AA692" s="39"/>
      <c r="AB692" s="39"/>
      <c r="AC692" s="39"/>
      <c r="AD692" s="39"/>
      <c r="AF692" s="20"/>
      <c r="AG692" s="20"/>
      <c r="AH692" s="20"/>
      <c r="AI692" s="20"/>
      <c r="AJ692" s="20"/>
      <c r="AK692" s="20"/>
      <c r="AL692" s="20"/>
      <c r="AM692" s="20"/>
    </row>
    <row r="693">
      <c r="A693" s="34">
        <v>569.0</v>
      </c>
      <c r="B693" s="35" t="s">
        <v>3008</v>
      </c>
      <c r="C693" s="35" t="s">
        <v>3009</v>
      </c>
      <c r="D693" s="35">
        <v>2011.0</v>
      </c>
      <c r="E693" s="9" t="s">
        <v>31</v>
      </c>
      <c r="F693" s="9" t="s">
        <v>31</v>
      </c>
      <c r="G693" s="9" t="s">
        <v>31</v>
      </c>
      <c r="H693" s="9" t="s">
        <v>31</v>
      </c>
      <c r="I693" s="9" t="s">
        <v>31</v>
      </c>
      <c r="J693" s="9" t="s">
        <v>31</v>
      </c>
      <c r="K693" s="9" t="s">
        <v>31</v>
      </c>
      <c r="L693" s="9" t="s">
        <v>31</v>
      </c>
      <c r="M693" s="9" t="s">
        <v>31</v>
      </c>
      <c r="N693" s="9" t="s">
        <v>31</v>
      </c>
      <c r="O693" s="9" t="s">
        <v>31</v>
      </c>
      <c r="P693" s="9" t="s">
        <v>31</v>
      </c>
      <c r="Q693" s="39"/>
      <c r="R693" s="39"/>
      <c r="X693" s="39"/>
      <c r="Y693" s="39"/>
      <c r="Z693" s="39"/>
      <c r="AA693" s="39"/>
      <c r="AB693" s="39"/>
      <c r="AC693" s="39"/>
      <c r="AD693" s="39"/>
      <c r="AF693" s="39"/>
      <c r="AG693" s="39"/>
      <c r="AH693" s="39"/>
      <c r="AI693" s="39"/>
      <c r="AJ693" s="39"/>
      <c r="AK693" s="39"/>
      <c r="AL693" s="39"/>
      <c r="AM693" s="39"/>
    </row>
    <row r="694">
      <c r="A694" s="7">
        <v>570.0</v>
      </c>
      <c r="B694" s="11" t="s">
        <v>1639</v>
      </c>
      <c r="C694" s="11" t="s">
        <v>1640</v>
      </c>
      <c r="D694" s="7">
        <v>2011.0</v>
      </c>
      <c r="E694" s="11" t="s">
        <v>74</v>
      </c>
      <c r="F694" s="85"/>
      <c r="G694" s="72"/>
      <c r="H694" s="86"/>
      <c r="I694" s="72"/>
      <c r="J694" s="12" t="s">
        <v>74</v>
      </c>
      <c r="K694" s="25"/>
      <c r="L694" s="25"/>
      <c r="M694" s="25"/>
      <c r="N694" s="25"/>
      <c r="O694" s="25"/>
      <c r="P694" s="11" t="s">
        <v>1642</v>
      </c>
      <c r="S694" s="39"/>
      <c r="T694" s="39"/>
      <c r="U694" s="39"/>
      <c r="V694" s="39"/>
      <c r="W694" s="39"/>
      <c r="AE694" s="39"/>
    </row>
    <row r="695">
      <c r="A695" s="7">
        <v>571.0</v>
      </c>
      <c r="B695" s="11" t="s">
        <v>1643</v>
      </c>
      <c r="C695" s="11" t="s">
        <v>1644</v>
      </c>
      <c r="D695" s="7">
        <v>2011.0</v>
      </c>
      <c r="E695" s="11" t="s">
        <v>47</v>
      </c>
      <c r="F695" s="12" t="s">
        <v>39</v>
      </c>
      <c r="G695" s="39">
        <v>45.0</v>
      </c>
      <c r="H695" s="14" t="s">
        <v>40</v>
      </c>
      <c r="I695" s="39">
        <v>0.0</v>
      </c>
      <c r="J695" s="16" t="s">
        <v>3436</v>
      </c>
      <c r="K695" s="25"/>
      <c r="L695" s="25"/>
      <c r="M695" s="25"/>
      <c r="N695" s="25"/>
      <c r="O695" s="25"/>
      <c r="P695" s="25"/>
      <c r="S695" s="39"/>
      <c r="T695" s="39"/>
      <c r="U695" s="39"/>
      <c r="V695" s="39"/>
      <c r="W695" s="39"/>
      <c r="AE695" s="39"/>
    </row>
    <row r="696">
      <c r="A696" s="7">
        <v>572.0</v>
      </c>
      <c r="B696" s="11" t="s">
        <v>1646</v>
      </c>
      <c r="C696" s="11" t="s">
        <v>1647</v>
      </c>
      <c r="D696" s="7">
        <v>2011.0</v>
      </c>
      <c r="E696" s="11" t="s">
        <v>1648</v>
      </c>
      <c r="F696" s="12" t="s">
        <v>39</v>
      </c>
      <c r="G696" s="72"/>
      <c r="H696" s="14" t="s">
        <v>40</v>
      </c>
      <c r="I696" s="72"/>
      <c r="J696" s="16" t="s">
        <v>3436</v>
      </c>
      <c r="K696" s="25"/>
      <c r="L696" s="25"/>
      <c r="M696" s="25"/>
      <c r="N696" s="25"/>
      <c r="O696" s="25"/>
      <c r="P696" s="11" t="s">
        <v>1649</v>
      </c>
      <c r="R696" s="20"/>
      <c r="X696" s="39"/>
      <c r="Y696" s="39"/>
      <c r="Z696" s="39"/>
      <c r="AA696" s="39"/>
      <c r="AB696" s="39"/>
      <c r="AC696" s="39"/>
      <c r="AD696" s="39"/>
      <c r="AE696" s="39"/>
      <c r="AF696" s="39"/>
      <c r="AG696" s="39"/>
      <c r="AH696" s="39"/>
      <c r="AI696" s="39"/>
      <c r="AJ696" s="39"/>
      <c r="AK696" s="39"/>
      <c r="AL696" s="39"/>
      <c r="AM696" s="39"/>
    </row>
    <row r="697">
      <c r="A697" s="34">
        <v>573.0</v>
      </c>
      <c r="B697" s="35" t="s">
        <v>3011</v>
      </c>
      <c r="C697" s="35" t="s">
        <v>3012</v>
      </c>
      <c r="D697" s="35">
        <v>2011.0</v>
      </c>
      <c r="E697" s="9" t="s">
        <v>31</v>
      </c>
      <c r="F697" s="9" t="s">
        <v>31</v>
      </c>
      <c r="G697" s="9" t="s">
        <v>31</v>
      </c>
      <c r="H697" s="9" t="s">
        <v>31</v>
      </c>
      <c r="I697" s="9" t="s">
        <v>31</v>
      </c>
      <c r="J697" s="9" t="s">
        <v>31</v>
      </c>
      <c r="K697" s="9" t="s">
        <v>31</v>
      </c>
      <c r="L697" s="9" t="s">
        <v>31</v>
      </c>
      <c r="M697" s="9" t="s">
        <v>31</v>
      </c>
      <c r="N697" s="9" t="s">
        <v>31</v>
      </c>
      <c r="O697" s="9" t="s">
        <v>31</v>
      </c>
      <c r="P697" s="9" t="s">
        <v>31</v>
      </c>
      <c r="Q697" s="39"/>
      <c r="R697" s="39"/>
      <c r="S697" s="39"/>
      <c r="T697" s="39"/>
      <c r="U697" s="39"/>
      <c r="V697" s="39"/>
      <c r="W697" s="39"/>
      <c r="X697" s="39"/>
      <c r="Y697" s="39"/>
      <c r="Z697" s="39"/>
      <c r="AA697" s="39"/>
      <c r="AB697" s="39"/>
      <c r="AC697" s="39"/>
      <c r="AD697" s="39"/>
      <c r="AF697" s="39"/>
      <c r="AG697" s="39"/>
      <c r="AH697" s="39"/>
      <c r="AI697" s="39"/>
      <c r="AJ697" s="39"/>
      <c r="AK697" s="39"/>
      <c r="AL697" s="39"/>
      <c r="AM697" s="39"/>
    </row>
    <row r="698">
      <c r="A698" s="7">
        <v>574.0</v>
      </c>
      <c r="B698" s="11" t="s">
        <v>1650</v>
      </c>
      <c r="C698" s="11" t="s">
        <v>1651</v>
      </c>
      <c r="D698" s="7">
        <v>2011.0</v>
      </c>
      <c r="E698" s="11" t="s">
        <v>1653</v>
      </c>
      <c r="F698" s="12" t="s">
        <v>39</v>
      </c>
      <c r="G698" s="39">
        <v>50.0</v>
      </c>
      <c r="H698" s="14" t="s">
        <v>40</v>
      </c>
      <c r="I698" s="39">
        <v>0.0</v>
      </c>
      <c r="J698" s="16" t="s">
        <v>3436</v>
      </c>
      <c r="K698" s="25"/>
      <c r="L698" s="25"/>
      <c r="M698" s="25"/>
      <c r="N698" s="25"/>
      <c r="O698" s="25"/>
      <c r="P698" s="11" t="s">
        <v>1654</v>
      </c>
      <c r="X698" s="39"/>
      <c r="Y698" s="39"/>
      <c r="Z698" s="39"/>
      <c r="AA698" s="39"/>
      <c r="AB698" s="39"/>
      <c r="AC698" s="39"/>
      <c r="AD698" s="39"/>
      <c r="AF698" s="39"/>
      <c r="AG698" s="39"/>
      <c r="AH698" s="39"/>
      <c r="AI698" s="39"/>
      <c r="AJ698" s="39"/>
      <c r="AK698" s="39"/>
      <c r="AL698" s="39"/>
      <c r="AM698" s="39"/>
    </row>
    <row r="699">
      <c r="A699" s="34">
        <v>575.0</v>
      </c>
      <c r="B699" s="35" t="s">
        <v>3014</v>
      </c>
      <c r="C699" s="35" t="s">
        <v>3015</v>
      </c>
      <c r="D699" s="35">
        <v>2011.0</v>
      </c>
      <c r="E699" s="9" t="s">
        <v>31</v>
      </c>
      <c r="F699" s="9" t="s">
        <v>31</v>
      </c>
      <c r="G699" s="9" t="s">
        <v>31</v>
      </c>
      <c r="H699" s="9" t="s">
        <v>31</v>
      </c>
      <c r="I699" s="9" t="s">
        <v>31</v>
      </c>
      <c r="J699" s="9" t="s">
        <v>31</v>
      </c>
      <c r="K699" s="9" t="s">
        <v>31</v>
      </c>
      <c r="L699" s="9" t="s">
        <v>31</v>
      </c>
      <c r="M699" s="9" t="s">
        <v>31</v>
      </c>
      <c r="N699" s="9" t="s">
        <v>31</v>
      </c>
      <c r="O699" s="9" t="s">
        <v>31</v>
      </c>
      <c r="P699" s="9" t="s">
        <v>31</v>
      </c>
      <c r="Q699" s="39"/>
      <c r="R699" s="39"/>
      <c r="AE699" s="39"/>
    </row>
    <row r="700">
      <c r="A700" s="7">
        <v>576.0</v>
      </c>
      <c r="B700" s="11" t="s">
        <v>1655</v>
      </c>
      <c r="C700" s="11" t="s">
        <v>1656</v>
      </c>
      <c r="D700" s="7">
        <v>2011.0</v>
      </c>
      <c r="E700" s="11" t="s">
        <v>1658</v>
      </c>
      <c r="F700" s="12" t="s">
        <v>39</v>
      </c>
      <c r="G700" s="39">
        <v>66.0</v>
      </c>
      <c r="H700" s="14" t="s">
        <v>40</v>
      </c>
      <c r="I700" s="39">
        <v>0.0</v>
      </c>
      <c r="J700" s="16" t="s">
        <v>3436</v>
      </c>
      <c r="K700" s="25"/>
      <c r="L700" s="25"/>
      <c r="M700" s="25"/>
      <c r="N700" s="25"/>
      <c r="O700" s="25"/>
      <c r="P700" s="25"/>
      <c r="X700" s="39"/>
      <c r="Y700" s="39"/>
      <c r="Z700" s="39"/>
      <c r="AA700" s="39"/>
      <c r="AB700" s="39"/>
      <c r="AC700" s="39"/>
      <c r="AD700" s="39"/>
      <c r="AE700" s="39"/>
    </row>
    <row r="701">
      <c r="A701" s="7">
        <v>577.0</v>
      </c>
      <c r="B701" s="11" t="s">
        <v>1659</v>
      </c>
      <c r="C701" s="11" t="s">
        <v>1660</v>
      </c>
      <c r="D701" s="7">
        <v>2011.0</v>
      </c>
      <c r="E701" s="11" t="s">
        <v>84</v>
      </c>
      <c r="F701" s="12" t="s">
        <v>39</v>
      </c>
      <c r="G701" s="39">
        <v>50.0</v>
      </c>
      <c r="H701" s="14" t="s">
        <v>40</v>
      </c>
      <c r="I701" s="39">
        <v>0.0</v>
      </c>
      <c r="J701" s="16" t="s">
        <v>3436</v>
      </c>
      <c r="K701" s="25"/>
      <c r="L701" s="25"/>
      <c r="M701" s="25"/>
      <c r="N701" s="25"/>
      <c r="O701" s="25"/>
      <c r="P701" s="25"/>
      <c r="X701" s="39"/>
      <c r="Y701" s="39"/>
      <c r="Z701" s="39"/>
      <c r="AA701" s="39"/>
      <c r="AB701" s="39"/>
      <c r="AC701" s="39"/>
      <c r="AD701" s="39"/>
      <c r="AE701" s="39"/>
      <c r="AF701" s="39"/>
      <c r="AG701" s="39"/>
      <c r="AH701" s="39"/>
      <c r="AI701" s="39"/>
      <c r="AJ701" s="39"/>
      <c r="AK701" s="39"/>
      <c r="AL701" s="39"/>
      <c r="AM701" s="39"/>
    </row>
    <row r="702">
      <c r="A702" s="7">
        <v>578.0</v>
      </c>
      <c r="B702" s="11" t="s">
        <v>1662</v>
      </c>
      <c r="C702" s="11" t="s">
        <v>1663</v>
      </c>
      <c r="D702" s="7">
        <v>2011.0</v>
      </c>
      <c r="E702" s="11" t="s">
        <v>84</v>
      </c>
      <c r="F702" s="12" t="s">
        <v>39</v>
      </c>
      <c r="G702" s="39">
        <v>83.0</v>
      </c>
      <c r="H702" s="14" t="s">
        <v>40</v>
      </c>
      <c r="I702" s="39">
        <v>0.0</v>
      </c>
      <c r="J702" s="16" t="s">
        <v>3436</v>
      </c>
      <c r="K702" s="25"/>
      <c r="L702" s="25"/>
      <c r="M702" s="25"/>
      <c r="N702" s="25"/>
      <c r="O702" s="25"/>
      <c r="P702" s="25"/>
      <c r="AF702" s="39"/>
      <c r="AG702" s="39"/>
      <c r="AH702" s="39"/>
      <c r="AI702" s="39"/>
      <c r="AJ702" s="39"/>
      <c r="AK702" s="39"/>
      <c r="AL702" s="39"/>
      <c r="AM702" s="39"/>
    </row>
    <row r="703">
      <c r="A703" s="7">
        <v>579.0</v>
      </c>
      <c r="B703" s="11" t="s">
        <v>1665</v>
      </c>
      <c r="C703" s="11" t="s">
        <v>1666</v>
      </c>
      <c r="D703" s="7">
        <v>2011.0</v>
      </c>
      <c r="E703" s="11" t="s">
        <v>140</v>
      </c>
      <c r="F703" s="12" t="s">
        <v>39</v>
      </c>
      <c r="G703" s="39">
        <v>90.0</v>
      </c>
      <c r="H703" s="14" t="s">
        <v>40</v>
      </c>
      <c r="I703" s="39">
        <v>0.0</v>
      </c>
      <c r="J703" s="16" t="s">
        <v>3436</v>
      </c>
      <c r="K703" s="25"/>
      <c r="L703" s="25"/>
      <c r="M703" s="25"/>
      <c r="N703" s="25"/>
      <c r="O703" s="25"/>
      <c r="P703" s="25"/>
      <c r="AE703" s="39"/>
      <c r="AF703" s="39"/>
      <c r="AG703" s="39"/>
      <c r="AH703" s="39"/>
      <c r="AI703" s="39"/>
      <c r="AJ703" s="39"/>
      <c r="AK703" s="39"/>
      <c r="AL703" s="39"/>
      <c r="AM703" s="39"/>
    </row>
    <row r="704">
      <c r="A704" s="7">
        <v>580.0</v>
      </c>
      <c r="B704" s="11" t="s">
        <v>1668</v>
      </c>
      <c r="C704" s="11" t="s">
        <v>1669</v>
      </c>
      <c r="D704" s="7">
        <v>2011.0</v>
      </c>
      <c r="E704" s="11" t="s">
        <v>84</v>
      </c>
      <c r="F704" s="12" t="s">
        <v>39</v>
      </c>
      <c r="G704" s="39">
        <v>12.0</v>
      </c>
      <c r="H704" s="14" t="s">
        <v>40</v>
      </c>
      <c r="I704" s="39">
        <v>0.0</v>
      </c>
      <c r="J704" s="16" t="s">
        <v>3436</v>
      </c>
      <c r="K704" s="25"/>
      <c r="L704" s="25"/>
      <c r="M704" s="25"/>
      <c r="N704" s="25"/>
      <c r="O704" s="25"/>
      <c r="P704" s="25"/>
      <c r="S704" s="39"/>
      <c r="T704" s="39"/>
      <c r="U704" s="39"/>
      <c r="V704" s="39"/>
      <c r="W704" s="39"/>
      <c r="AE704" s="39"/>
    </row>
    <row r="705">
      <c r="A705" s="34">
        <v>581.0</v>
      </c>
      <c r="B705" s="35" t="s">
        <v>3017</v>
      </c>
      <c r="C705" s="35" t="s">
        <v>3018</v>
      </c>
      <c r="D705" s="35">
        <v>2011.0</v>
      </c>
      <c r="E705" s="9" t="s">
        <v>31</v>
      </c>
      <c r="F705" s="9" t="s">
        <v>31</v>
      </c>
      <c r="G705" s="9" t="s">
        <v>31</v>
      </c>
      <c r="H705" s="9" t="s">
        <v>31</v>
      </c>
      <c r="I705" s="9" t="s">
        <v>31</v>
      </c>
      <c r="J705" s="9" t="s">
        <v>31</v>
      </c>
      <c r="K705" s="9" t="s">
        <v>31</v>
      </c>
      <c r="L705" s="9" t="s">
        <v>31</v>
      </c>
      <c r="M705" s="9" t="s">
        <v>31</v>
      </c>
      <c r="N705" s="9" t="s">
        <v>31</v>
      </c>
      <c r="O705" s="9" t="s">
        <v>31</v>
      </c>
      <c r="P705" s="9" t="s">
        <v>31</v>
      </c>
      <c r="Q705" s="39"/>
      <c r="R705" s="39"/>
      <c r="X705" s="20"/>
      <c r="Y705" s="20"/>
      <c r="Z705" s="20"/>
      <c r="AA705" s="20"/>
      <c r="AB705" s="20"/>
      <c r="AC705" s="20"/>
      <c r="AD705" s="20"/>
      <c r="AF705" s="39"/>
      <c r="AG705" s="39"/>
      <c r="AH705" s="39"/>
      <c r="AI705" s="39"/>
      <c r="AJ705" s="39"/>
      <c r="AK705" s="39"/>
      <c r="AL705" s="39"/>
      <c r="AM705" s="39"/>
    </row>
    <row r="706">
      <c r="A706" s="34">
        <v>582.0</v>
      </c>
      <c r="B706" s="35" t="s">
        <v>3020</v>
      </c>
      <c r="C706" s="35" t="s">
        <v>3021</v>
      </c>
      <c r="D706" s="35">
        <v>2011.0</v>
      </c>
      <c r="E706" s="9" t="s">
        <v>31</v>
      </c>
      <c r="F706" s="9" t="s">
        <v>31</v>
      </c>
      <c r="G706" s="9" t="s">
        <v>31</v>
      </c>
      <c r="H706" s="9" t="s">
        <v>31</v>
      </c>
      <c r="I706" s="9" t="s">
        <v>31</v>
      </c>
      <c r="J706" s="9" t="s">
        <v>31</v>
      </c>
      <c r="K706" s="9" t="s">
        <v>31</v>
      </c>
      <c r="L706" s="9" t="s">
        <v>31</v>
      </c>
      <c r="M706" s="9" t="s">
        <v>31</v>
      </c>
      <c r="N706" s="9" t="s">
        <v>31</v>
      </c>
      <c r="O706" s="9" t="s">
        <v>31</v>
      </c>
      <c r="P706" s="9" t="s">
        <v>31</v>
      </c>
      <c r="Q706" s="39"/>
      <c r="R706" s="39"/>
      <c r="AF706" s="39"/>
      <c r="AG706" s="39"/>
      <c r="AH706" s="39"/>
      <c r="AI706" s="39"/>
      <c r="AJ706" s="39"/>
      <c r="AK706" s="39"/>
      <c r="AL706" s="39"/>
      <c r="AM706" s="39"/>
    </row>
    <row r="707">
      <c r="A707" s="7">
        <v>583.0</v>
      </c>
      <c r="B707" s="11" t="s">
        <v>1671</v>
      </c>
      <c r="C707" s="11" t="s">
        <v>1672</v>
      </c>
      <c r="D707" s="7">
        <v>2011.0</v>
      </c>
      <c r="E707" s="11" t="s">
        <v>73</v>
      </c>
      <c r="F707" s="12" t="s">
        <v>40</v>
      </c>
      <c r="G707" s="39">
        <v>0.0</v>
      </c>
      <c r="H707" s="14" t="s">
        <v>39</v>
      </c>
      <c r="I707" s="72"/>
      <c r="J707" s="16" t="s">
        <v>3436</v>
      </c>
      <c r="K707" s="25"/>
      <c r="L707" s="25"/>
      <c r="M707" s="25"/>
      <c r="N707" s="25"/>
      <c r="O707" s="25"/>
      <c r="P707" s="25"/>
      <c r="S707" s="20"/>
      <c r="T707" s="20"/>
      <c r="U707" s="20"/>
      <c r="V707" s="20"/>
      <c r="W707" s="20"/>
      <c r="X707" s="39"/>
      <c r="Y707" s="39"/>
      <c r="Z707" s="39"/>
      <c r="AA707" s="39"/>
      <c r="AB707" s="39"/>
      <c r="AC707" s="39"/>
      <c r="AD707" s="39"/>
    </row>
    <row r="708">
      <c r="A708" s="34">
        <v>584.0</v>
      </c>
      <c r="B708" s="35" t="s">
        <v>3023</v>
      </c>
      <c r="C708" s="35" t="s">
        <v>3024</v>
      </c>
      <c r="D708" s="35">
        <v>2011.0</v>
      </c>
      <c r="E708" s="9" t="s">
        <v>31</v>
      </c>
      <c r="F708" s="9" t="s">
        <v>31</v>
      </c>
      <c r="G708" s="9" t="s">
        <v>31</v>
      </c>
      <c r="H708" s="9" t="s">
        <v>31</v>
      </c>
      <c r="I708" s="9" t="s">
        <v>31</v>
      </c>
      <c r="J708" s="9" t="s">
        <v>31</v>
      </c>
      <c r="K708" s="9" t="s">
        <v>31</v>
      </c>
      <c r="L708" s="9" t="s">
        <v>31</v>
      </c>
      <c r="M708" s="9" t="s">
        <v>31</v>
      </c>
      <c r="N708" s="9" t="s">
        <v>31</v>
      </c>
      <c r="O708" s="9" t="s">
        <v>31</v>
      </c>
      <c r="P708" s="9" t="s">
        <v>31</v>
      </c>
      <c r="Q708" s="39"/>
      <c r="R708" s="39"/>
      <c r="X708" s="39"/>
      <c r="Y708" s="39"/>
      <c r="Z708" s="39"/>
      <c r="AA708" s="39"/>
      <c r="AB708" s="39"/>
      <c r="AC708" s="39"/>
      <c r="AD708" s="39"/>
      <c r="AE708" s="20"/>
    </row>
    <row r="709">
      <c r="A709" s="7">
        <v>585.0</v>
      </c>
      <c r="B709" s="8" t="s">
        <v>3787</v>
      </c>
      <c r="C709" s="8" t="s">
        <v>3788</v>
      </c>
      <c r="D709" s="35">
        <v>2011.0</v>
      </c>
      <c r="E709" s="11" t="s">
        <v>201</v>
      </c>
      <c r="F709" s="12" t="s">
        <v>40</v>
      </c>
      <c r="G709" s="39">
        <v>0.0</v>
      </c>
      <c r="H709" s="14" t="s">
        <v>39</v>
      </c>
      <c r="I709" s="40"/>
      <c r="J709" s="16" t="s">
        <v>3436</v>
      </c>
      <c r="K709" s="80"/>
      <c r="L709" s="80"/>
      <c r="M709" s="80"/>
      <c r="N709" s="80"/>
      <c r="O709" s="80"/>
      <c r="P709" s="80"/>
      <c r="Q709" s="20" t="s">
        <v>3656</v>
      </c>
      <c r="S709" s="39"/>
      <c r="T709" s="39"/>
      <c r="U709" s="39"/>
      <c r="V709" s="39"/>
      <c r="W709" s="39"/>
      <c r="X709" s="39"/>
      <c r="Y709" s="39"/>
      <c r="Z709" s="39"/>
      <c r="AA709" s="39"/>
      <c r="AB709" s="39"/>
      <c r="AC709" s="39"/>
      <c r="AD709" s="39"/>
    </row>
    <row r="710">
      <c r="A710" s="7">
        <v>586.0</v>
      </c>
      <c r="B710" s="11" t="s">
        <v>1674</v>
      </c>
      <c r="C710" s="11" t="s">
        <v>1675</v>
      </c>
      <c r="D710" s="7">
        <v>2011.0</v>
      </c>
      <c r="E710" s="11" t="s">
        <v>84</v>
      </c>
      <c r="F710" s="12" t="s">
        <v>39</v>
      </c>
      <c r="G710" s="39">
        <v>20.0</v>
      </c>
      <c r="H710" s="14" t="s">
        <v>40</v>
      </c>
      <c r="I710" s="39">
        <v>0.0</v>
      </c>
      <c r="J710" s="16" t="s">
        <v>3436</v>
      </c>
      <c r="K710" s="25"/>
      <c r="L710" s="25"/>
      <c r="M710" s="25"/>
      <c r="N710" s="25"/>
      <c r="O710" s="25"/>
      <c r="P710" s="25"/>
      <c r="AE710" s="39"/>
      <c r="AF710" s="20"/>
      <c r="AG710" s="20"/>
      <c r="AH710" s="20"/>
      <c r="AI710" s="20"/>
      <c r="AJ710" s="20"/>
      <c r="AK710" s="20"/>
      <c r="AL710" s="20"/>
      <c r="AM710" s="20"/>
    </row>
    <row r="711">
      <c r="A711" s="7">
        <v>587.0</v>
      </c>
      <c r="B711" s="11" t="s">
        <v>1677</v>
      </c>
      <c r="C711" s="11" t="s">
        <v>1678</v>
      </c>
      <c r="D711" s="7">
        <v>2011.0</v>
      </c>
      <c r="E711" s="11" t="s">
        <v>84</v>
      </c>
      <c r="F711" s="12" t="s">
        <v>39</v>
      </c>
      <c r="G711" s="39">
        <v>26.0</v>
      </c>
      <c r="H711" s="14" t="s">
        <v>40</v>
      </c>
      <c r="I711" s="39">
        <v>0.0</v>
      </c>
      <c r="J711" s="16" t="s">
        <v>3436</v>
      </c>
      <c r="K711" s="25"/>
      <c r="L711" s="25"/>
      <c r="M711" s="25"/>
      <c r="N711" s="25"/>
      <c r="O711" s="25"/>
      <c r="P711" s="25"/>
      <c r="S711" s="39"/>
      <c r="T711" s="39"/>
      <c r="U711" s="39"/>
      <c r="V711" s="39"/>
      <c r="W711" s="39"/>
      <c r="X711" s="39"/>
      <c r="Y711" s="39"/>
      <c r="Z711" s="39"/>
      <c r="AA711" s="39"/>
      <c r="AB711" s="39"/>
      <c r="AC711" s="39"/>
      <c r="AD711" s="39"/>
      <c r="AE711" s="39"/>
    </row>
    <row r="712">
      <c r="A712" s="7">
        <v>588.0</v>
      </c>
      <c r="B712" s="11" t="s">
        <v>1680</v>
      </c>
      <c r="C712" s="11" t="s">
        <v>1681</v>
      </c>
      <c r="D712" s="7">
        <v>2011.0</v>
      </c>
      <c r="E712" s="11" t="s">
        <v>201</v>
      </c>
      <c r="F712" s="12" t="s">
        <v>40</v>
      </c>
      <c r="G712" s="39">
        <v>0.0</v>
      </c>
      <c r="H712" s="14" t="s">
        <v>39</v>
      </c>
      <c r="I712" s="72"/>
      <c r="J712" s="16" t="s">
        <v>3436</v>
      </c>
      <c r="K712" s="25"/>
      <c r="L712" s="25"/>
      <c r="M712" s="25"/>
      <c r="N712" s="25"/>
      <c r="O712" s="25"/>
      <c r="P712" s="11" t="s">
        <v>1297</v>
      </c>
      <c r="X712" s="39"/>
      <c r="Y712" s="39"/>
      <c r="Z712" s="39"/>
      <c r="AA712" s="39"/>
      <c r="AB712" s="39"/>
      <c r="AC712" s="39"/>
      <c r="AD712" s="39"/>
      <c r="AE712" s="39"/>
      <c r="AF712" s="39"/>
      <c r="AG712" s="39"/>
      <c r="AH712" s="39"/>
      <c r="AI712" s="39"/>
      <c r="AJ712" s="39"/>
      <c r="AK712" s="39"/>
      <c r="AL712" s="39"/>
      <c r="AM712" s="39"/>
    </row>
    <row r="713">
      <c r="A713" s="7">
        <v>589.0</v>
      </c>
      <c r="B713" s="11" t="s">
        <v>1683</v>
      </c>
      <c r="C713" s="11" t="s">
        <v>1684</v>
      </c>
      <c r="D713" s="7">
        <v>2011.0</v>
      </c>
      <c r="E713" s="11" t="s">
        <v>47</v>
      </c>
      <c r="F713" s="12" t="s">
        <v>39</v>
      </c>
      <c r="G713" s="39">
        <v>32.0</v>
      </c>
      <c r="H713" s="14" t="s">
        <v>40</v>
      </c>
      <c r="I713" s="39">
        <v>0.0</v>
      </c>
      <c r="J713" s="16" t="s">
        <v>3436</v>
      </c>
      <c r="K713" s="25"/>
      <c r="L713" s="25"/>
      <c r="M713" s="25"/>
      <c r="N713" s="25"/>
      <c r="O713" s="25"/>
      <c r="P713" s="25"/>
      <c r="S713" s="39"/>
      <c r="T713" s="39"/>
      <c r="U713" s="39"/>
      <c r="V713" s="39"/>
      <c r="W713" s="39"/>
      <c r="X713" s="39"/>
      <c r="Y713" s="39"/>
      <c r="Z713" s="39"/>
      <c r="AA713" s="39"/>
      <c r="AB713" s="39"/>
      <c r="AC713" s="39"/>
      <c r="AD713" s="39"/>
      <c r="AF713" s="39"/>
      <c r="AG713" s="39"/>
      <c r="AH713" s="39"/>
      <c r="AI713" s="39"/>
      <c r="AJ713" s="39"/>
      <c r="AK713" s="39"/>
      <c r="AL713" s="39"/>
      <c r="AM713" s="39"/>
    </row>
    <row r="714">
      <c r="A714" s="7">
        <v>590.0</v>
      </c>
      <c r="B714" s="11" t="s">
        <v>1686</v>
      </c>
      <c r="C714" s="11" t="s">
        <v>1687</v>
      </c>
      <c r="D714" s="7">
        <v>2011.0</v>
      </c>
      <c r="E714" s="11" t="s">
        <v>84</v>
      </c>
      <c r="F714" s="12" t="s">
        <v>39</v>
      </c>
      <c r="G714" s="39">
        <v>167.0</v>
      </c>
      <c r="H714" s="14" t="s">
        <v>40</v>
      </c>
      <c r="I714" s="39">
        <v>0.0</v>
      </c>
      <c r="J714" s="16" t="s">
        <v>3436</v>
      </c>
      <c r="K714" s="25"/>
      <c r="L714" s="25"/>
      <c r="M714" s="25"/>
      <c r="N714" s="25"/>
      <c r="O714" s="25"/>
      <c r="P714" s="11" t="s">
        <v>202</v>
      </c>
      <c r="S714" s="39"/>
      <c r="T714" s="39"/>
      <c r="U714" s="39"/>
      <c r="V714" s="39"/>
      <c r="W714" s="39"/>
      <c r="X714" s="39"/>
      <c r="Y714" s="39"/>
      <c r="Z714" s="39"/>
      <c r="AA714" s="39"/>
      <c r="AB714" s="39"/>
      <c r="AC714" s="39"/>
      <c r="AD714" s="39"/>
      <c r="AE714" s="39"/>
      <c r="AF714" s="39"/>
      <c r="AG714" s="39"/>
      <c r="AH714" s="39"/>
      <c r="AI714" s="39"/>
      <c r="AJ714" s="39"/>
      <c r="AK714" s="39"/>
      <c r="AL714" s="39"/>
      <c r="AM714" s="39"/>
    </row>
    <row r="715">
      <c r="A715" s="34">
        <v>591.0</v>
      </c>
      <c r="B715" s="35" t="s">
        <v>3026</v>
      </c>
      <c r="C715" s="35" t="s">
        <v>3027</v>
      </c>
      <c r="D715" s="35">
        <v>2011.0</v>
      </c>
      <c r="E715" s="9" t="s">
        <v>31</v>
      </c>
      <c r="F715" s="9" t="s">
        <v>31</v>
      </c>
      <c r="G715" s="9" t="s">
        <v>31</v>
      </c>
      <c r="H715" s="9" t="s">
        <v>31</v>
      </c>
      <c r="I715" s="9" t="s">
        <v>31</v>
      </c>
      <c r="J715" s="9" t="s">
        <v>31</v>
      </c>
      <c r="K715" s="9" t="s">
        <v>31</v>
      </c>
      <c r="L715" s="9" t="s">
        <v>31</v>
      </c>
      <c r="M715" s="9" t="s">
        <v>31</v>
      </c>
      <c r="N715" s="9" t="s">
        <v>31</v>
      </c>
      <c r="O715" s="9" t="s">
        <v>31</v>
      </c>
      <c r="P715" s="9" t="s">
        <v>31</v>
      </c>
      <c r="Q715" s="39"/>
      <c r="R715" s="39"/>
      <c r="X715" s="20"/>
      <c r="Y715" s="20"/>
      <c r="Z715" s="20"/>
      <c r="AA715" s="20"/>
      <c r="AB715" s="20"/>
      <c r="AC715" s="20"/>
      <c r="AD715" s="20"/>
      <c r="AE715" s="39"/>
    </row>
    <row r="716">
      <c r="A716" s="7">
        <v>592.0</v>
      </c>
      <c r="B716" s="11" t="s">
        <v>1689</v>
      </c>
      <c r="C716" s="11" t="s">
        <v>1690</v>
      </c>
      <c r="D716" s="7">
        <v>2011.0</v>
      </c>
      <c r="E716" s="11" t="s">
        <v>84</v>
      </c>
      <c r="F716" s="12" t="s">
        <v>74</v>
      </c>
      <c r="G716" s="72"/>
      <c r="H716" s="12" t="s">
        <v>74</v>
      </c>
      <c r="I716" s="72"/>
      <c r="J716" s="12" t="s">
        <v>74</v>
      </c>
      <c r="K716" s="25"/>
      <c r="L716" s="25"/>
      <c r="M716" s="25"/>
      <c r="N716" s="25"/>
      <c r="O716" s="25"/>
      <c r="P716" s="11" t="s">
        <v>202</v>
      </c>
      <c r="X716" s="39"/>
      <c r="Y716" s="39"/>
      <c r="Z716" s="39"/>
      <c r="AA716" s="39"/>
      <c r="AB716" s="39"/>
      <c r="AC716" s="39"/>
      <c r="AD716" s="39"/>
      <c r="AE716" s="39"/>
      <c r="AF716" s="39"/>
      <c r="AG716" s="39"/>
      <c r="AH716" s="39"/>
      <c r="AI716" s="39"/>
      <c r="AJ716" s="39"/>
      <c r="AK716" s="39"/>
      <c r="AL716" s="39"/>
      <c r="AM716" s="39"/>
    </row>
    <row r="717">
      <c r="A717" s="7">
        <v>593.0</v>
      </c>
      <c r="B717" s="11" t="s">
        <v>1692</v>
      </c>
      <c r="C717" s="11" t="s">
        <v>1693</v>
      </c>
      <c r="D717" s="7">
        <v>2011.0</v>
      </c>
      <c r="E717" s="11" t="s">
        <v>1695</v>
      </c>
      <c r="F717" s="12" t="s">
        <v>39</v>
      </c>
      <c r="G717" s="39">
        <v>16.0</v>
      </c>
      <c r="H717" s="14" t="s">
        <v>40</v>
      </c>
      <c r="I717" s="39">
        <v>0.0</v>
      </c>
      <c r="J717" s="16" t="s">
        <v>3436</v>
      </c>
      <c r="K717" s="25"/>
      <c r="L717" s="25"/>
      <c r="M717" s="25"/>
      <c r="N717" s="25"/>
      <c r="O717" s="25"/>
      <c r="P717" s="11" t="s">
        <v>1696</v>
      </c>
      <c r="X717" s="39"/>
      <c r="Y717" s="39"/>
      <c r="Z717" s="39"/>
      <c r="AA717" s="39"/>
      <c r="AB717" s="39"/>
      <c r="AC717" s="39"/>
      <c r="AD717" s="39"/>
      <c r="AE717" s="39"/>
      <c r="AF717" s="39"/>
      <c r="AG717" s="39"/>
      <c r="AH717" s="39"/>
      <c r="AI717" s="39"/>
      <c r="AJ717" s="39"/>
      <c r="AK717" s="39"/>
      <c r="AL717" s="39"/>
      <c r="AM717" s="39"/>
    </row>
    <row r="718">
      <c r="A718" s="7">
        <v>594.0</v>
      </c>
      <c r="B718" s="11" t="s">
        <v>1697</v>
      </c>
      <c r="C718" s="11" t="s">
        <v>1698</v>
      </c>
      <c r="D718" s="7">
        <v>2011.0</v>
      </c>
      <c r="E718" s="11" t="s">
        <v>47</v>
      </c>
      <c r="F718" s="12" t="s">
        <v>74</v>
      </c>
      <c r="G718" s="72"/>
      <c r="H718" s="12" t="s">
        <v>74</v>
      </c>
      <c r="I718" s="72"/>
      <c r="J718" s="12" t="s">
        <v>74</v>
      </c>
      <c r="K718" s="25"/>
      <c r="L718" s="25"/>
      <c r="M718" s="25"/>
      <c r="N718" s="25"/>
      <c r="O718" s="25"/>
      <c r="P718" s="25"/>
      <c r="R718" s="20"/>
      <c r="AE718" s="20"/>
      <c r="AF718" s="39"/>
      <c r="AG718" s="39"/>
      <c r="AH718" s="39"/>
      <c r="AI718" s="39"/>
      <c r="AJ718" s="39"/>
      <c r="AK718" s="39"/>
      <c r="AL718" s="39"/>
      <c r="AM718" s="39"/>
    </row>
    <row r="719">
      <c r="A719" s="7">
        <v>595.0</v>
      </c>
      <c r="B719" s="11" t="s">
        <v>1700</v>
      </c>
      <c r="C719" s="11" t="s">
        <v>1701</v>
      </c>
      <c r="D719" s="7">
        <v>2011.0</v>
      </c>
      <c r="E719" s="11" t="s">
        <v>84</v>
      </c>
      <c r="F719" s="12" t="s">
        <v>39</v>
      </c>
      <c r="G719" s="39">
        <v>31.0</v>
      </c>
      <c r="H719" s="14" t="s">
        <v>40</v>
      </c>
      <c r="I719" s="39">
        <v>0.0</v>
      </c>
      <c r="J719" s="16" t="s">
        <v>3436</v>
      </c>
      <c r="K719" s="25"/>
      <c r="L719" s="25"/>
      <c r="M719" s="25"/>
      <c r="N719" s="25"/>
      <c r="O719" s="25"/>
      <c r="P719" s="25"/>
      <c r="S719" s="39"/>
      <c r="T719" s="39"/>
      <c r="U719" s="39"/>
      <c r="V719" s="39"/>
      <c r="W719" s="39"/>
      <c r="AE719" s="39"/>
      <c r="AF719" s="39"/>
      <c r="AG719" s="39"/>
      <c r="AH719" s="39"/>
      <c r="AI719" s="39"/>
      <c r="AJ719" s="39"/>
      <c r="AK719" s="39"/>
      <c r="AL719" s="39"/>
      <c r="AM719" s="39"/>
    </row>
    <row r="720">
      <c r="A720" s="34">
        <v>596.0</v>
      </c>
      <c r="B720" s="35" t="s">
        <v>3029</v>
      </c>
      <c r="C720" s="35" t="s">
        <v>3030</v>
      </c>
      <c r="D720" s="35">
        <v>2011.0</v>
      </c>
      <c r="E720" s="9" t="s">
        <v>31</v>
      </c>
      <c r="F720" s="9" t="s">
        <v>31</v>
      </c>
      <c r="G720" s="9" t="s">
        <v>31</v>
      </c>
      <c r="H720" s="9" t="s">
        <v>31</v>
      </c>
      <c r="I720" s="9" t="s">
        <v>31</v>
      </c>
      <c r="J720" s="9" t="s">
        <v>31</v>
      </c>
      <c r="K720" s="9" t="s">
        <v>31</v>
      </c>
      <c r="L720" s="9" t="s">
        <v>31</v>
      </c>
      <c r="M720" s="9" t="s">
        <v>31</v>
      </c>
      <c r="N720" s="9" t="s">
        <v>31</v>
      </c>
      <c r="O720" s="9" t="s">
        <v>31</v>
      </c>
      <c r="P720" s="9" t="s">
        <v>31</v>
      </c>
      <c r="Q720" s="39"/>
      <c r="R720" s="39"/>
      <c r="AE720" s="39"/>
      <c r="AF720" s="20"/>
      <c r="AG720" s="20"/>
      <c r="AH720" s="20"/>
      <c r="AI720" s="20"/>
      <c r="AJ720" s="20"/>
      <c r="AK720" s="20"/>
      <c r="AL720" s="20"/>
      <c r="AM720" s="20"/>
    </row>
    <row r="721">
      <c r="A721" s="7">
        <v>597.0</v>
      </c>
      <c r="B721" s="11" t="s">
        <v>1703</v>
      </c>
      <c r="C721" s="11" t="s">
        <v>1704</v>
      </c>
      <c r="D721" s="7">
        <v>2011.0</v>
      </c>
      <c r="E721" s="11" t="s">
        <v>490</v>
      </c>
      <c r="F721" s="12" t="s">
        <v>39</v>
      </c>
      <c r="G721" s="39" t="s">
        <v>74</v>
      </c>
      <c r="H721" s="14" t="s">
        <v>39</v>
      </c>
      <c r="I721" s="39" t="s">
        <v>74</v>
      </c>
      <c r="J721" s="12" t="s">
        <v>40</v>
      </c>
      <c r="K721" s="11"/>
      <c r="L721" s="25"/>
      <c r="M721" s="25"/>
      <c r="N721" s="25"/>
      <c r="O721" s="25"/>
      <c r="P721" s="25"/>
      <c r="AF721" s="39"/>
      <c r="AG721" s="39"/>
      <c r="AH721" s="39"/>
      <c r="AI721" s="39"/>
      <c r="AJ721" s="39"/>
      <c r="AK721" s="39"/>
      <c r="AL721" s="39"/>
      <c r="AM721" s="39"/>
    </row>
    <row r="722">
      <c r="A722" s="34">
        <v>598.0</v>
      </c>
      <c r="B722" s="35" t="s">
        <v>3032</v>
      </c>
      <c r="C722" s="35" t="s">
        <v>3033</v>
      </c>
      <c r="D722" s="35">
        <v>2011.0</v>
      </c>
      <c r="E722" s="9" t="s">
        <v>31</v>
      </c>
      <c r="F722" s="9" t="s">
        <v>31</v>
      </c>
      <c r="G722" s="9" t="s">
        <v>31</v>
      </c>
      <c r="H722" s="9" t="s">
        <v>31</v>
      </c>
      <c r="I722" s="9" t="s">
        <v>31</v>
      </c>
      <c r="J722" s="9" t="s">
        <v>31</v>
      </c>
      <c r="K722" s="9" t="s">
        <v>31</v>
      </c>
      <c r="L722" s="9" t="s">
        <v>31</v>
      </c>
      <c r="M722" s="9" t="s">
        <v>31</v>
      </c>
      <c r="N722" s="9" t="s">
        <v>31</v>
      </c>
      <c r="O722" s="9" t="s">
        <v>31</v>
      </c>
      <c r="P722" s="9" t="s">
        <v>31</v>
      </c>
      <c r="Q722" s="39"/>
      <c r="R722" s="39"/>
      <c r="X722" s="39"/>
      <c r="Y722" s="39"/>
      <c r="Z722" s="39"/>
      <c r="AA722" s="39"/>
      <c r="AB722" s="39"/>
      <c r="AC722" s="39"/>
      <c r="AD722" s="39"/>
      <c r="AF722" s="39"/>
      <c r="AG722" s="39"/>
      <c r="AH722" s="39"/>
      <c r="AI722" s="39"/>
      <c r="AJ722" s="39"/>
      <c r="AK722" s="39"/>
      <c r="AL722" s="39"/>
      <c r="AM722" s="39"/>
    </row>
    <row r="723">
      <c r="A723" s="7">
        <v>599.0</v>
      </c>
      <c r="B723" s="11" t="s">
        <v>1708</v>
      </c>
      <c r="C723" s="11" t="s">
        <v>1709</v>
      </c>
      <c r="D723" s="7">
        <v>2011.0</v>
      </c>
      <c r="E723" s="11" t="s">
        <v>84</v>
      </c>
      <c r="F723" s="12" t="s">
        <v>39</v>
      </c>
      <c r="G723" s="72"/>
      <c r="H723" s="14" t="s">
        <v>40</v>
      </c>
      <c r="I723" s="39">
        <v>0.0</v>
      </c>
      <c r="J723" s="16" t="s">
        <v>3436</v>
      </c>
      <c r="K723" s="25"/>
      <c r="L723" s="25"/>
      <c r="M723" s="25"/>
      <c r="N723" s="25"/>
      <c r="O723" s="25"/>
      <c r="P723" s="25"/>
      <c r="X723" s="39"/>
      <c r="Y723" s="39"/>
      <c r="Z723" s="39"/>
      <c r="AA723" s="39"/>
      <c r="AB723" s="39"/>
      <c r="AC723" s="39"/>
      <c r="AD723" s="39"/>
    </row>
    <row r="724">
      <c r="A724" s="34">
        <v>600.0</v>
      </c>
      <c r="B724" s="35" t="s">
        <v>3035</v>
      </c>
      <c r="C724" s="35" t="s">
        <v>3036</v>
      </c>
      <c r="D724" s="35">
        <v>2011.0</v>
      </c>
      <c r="E724" s="9" t="s">
        <v>31</v>
      </c>
      <c r="F724" s="9" t="s">
        <v>31</v>
      </c>
      <c r="G724" s="9" t="s">
        <v>31</v>
      </c>
      <c r="H724" s="9" t="s">
        <v>31</v>
      </c>
      <c r="I724" s="9" t="s">
        <v>31</v>
      </c>
      <c r="J724" s="9" t="s">
        <v>31</v>
      </c>
      <c r="K724" s="9" t="s">
        <v>31</v>
      </c>
      <c r="L724" s="9" t="s">
        <v>31</v>
      </c>
      <c r="M724" s="9" t="s">
        <v>31</v>
      </c>
      <c r="N724" s="9" t="s">
        <v>31</v>
      </c>
      <c r="O724" s="9" t="s">
        <v>31</v>
      </c>
      <c r="P724" s="9" t="s">
        <v>31</v>
      </c>
      <c r="Q724" s="39"/>
      <c r="R724" s="39"/>
    </row>
    <row r="725">
      <c r="A725" s="34">
        <v>601.0</v>
      </c>
      <c r="B725" s="35" t="s">
        <v>3038</v>
      </c>
      <c r="C725" s="35" t="s">
        <v>3039</v>
      </c>
      <c r="D725" s="35">
        <v>2011.0</v>
      </c>
      <c r="E725" s="9" t="s">
        <v>31</v>
      </c>
      <c r="F725" s="9" t="s">
        <v>31</v>
      </c>
      <c r="G725" s="9" t="s">
        <v>31</v>
      </c>
      <c r="H725" s="9" t="s">
        <v>31</v>
      </c>
      <c r="I725" s="9" t="s">
        <v>31</v>
      </c>
      <c r="J725" s="9" t="s">
        <v>31</v>
      </c>
      <c r="K725" s="9" t="s">
        <v>31</v>
      </c>
      <c r="L725" s="9" t="s">
        <v>31</v>
      </c>
      <c r="M725" s="9" t="s">
        <v>31</v>
      </c>
      <c r="N725" s="9" t="s">
        <v>31</v>
      </c>
      <c r="O725" s="9" t="s">
        <v>31</v>
      </c>
      <c r="P725" s="9" t="s">
        <v>31</v>
      </c>
      <c r="Q725" s="39"/>
      <c r="R725" s="39"/>
      <c r="S725" s="39"/>
      <c r="T725" s="39"/>
      <c r="U725" s="39"/>
      <c r="V725" s="39"/>
      <c r="W725" s="39"/>
      <c r="AE725" s="39"/>
    </row>
    <row r="726">
      <c r="A726" s="7">
        <v>602.0</v>
      </c>
      <c r="B726" s="11" t="s">
        <v>1711</v>
      </c>
      <c r="C726" s="11" t="s">
        <v>1712</v>
      </c>
      <c r="D726" s="7">
        <v>2011.0</v>
      </c>
      <c r="E726" s="11" t="s">
        <v>47</v>
      </c>
      <c r="F726" s="12" t="s">
        <v>39</v>
      </c>
      <c r="G726" s="39">
        <v>50.0</v>
      </c>
      <c r="H726" s="14" t="s">
        <v>40</v>
      </c>
      <c r="I726" s="39">
        <v>0.0</v>
      </c>
      <c r="J726" s="16" t="s">
        <v>3436</v>
      </c>
      <c r="K726" s="25"/>
      <c r="L726" s="25"/>
      <c r="M726" s="25"/>
      <c r="N726" s="25"/>
      <c r="O726" s="25"/>
      <c r="P726" s="11" t="s">
        <v>1714</v>
      </c>
      <c r="AE726" s="39"/>
    </row>
    <row r="727">
      <c r="A727" s="7">
        <v>603.0</v>
      </c>
      <c r="B727" s="11" t="s">
        <v>1715</v>
      </c>
      <c r="C727" s="11" t="s">
        <v>1716</v>
      </c>
      <c r="D727" s="7">
        <v>2011.0</v>
      </c>
      <c r="E727" s="11" t="s">
        <v>1147</v>
      </c>
      <c r="F727" s="12" t="s">
        <v>40</v>
      </c>
      <c r="G727" s="39">
        <v>0.0</v>
      </c>
      <c r="H727" s="14" t="s">
        <v>39</v>
      </c>
      <c r="I727" s="39">
        <v>46.0</v>
      </c>
      <c r="J727" s="16" t="s">
        <v>3436</v>
      </c>
      <c r="K727" s="25"/>
      <c r="L727" s="25"/>
      <c r="M727" s="25"/>
      <c r="N727" s="25"/>
      <c r="O727" s="25"/>
      <c r="P727" s="11" t="s">
        <v>1718</v>
      </c>
      <c r="AF727" s="39"/>
      <c r="AG727" s="39"/>
      <c r="AH727" s="39"/>
      <c r="AI727" s="39"/>
      <c r="AJ727" s="39"/>
      <c r="AK727" s="39"/>
      <c r="AL727" s="39"/>
      <c r="AM727" s="39"/>
    </row>
    <row r="728">
      <c r="A728" s="7">
        <v>604.0</v>
      </c>
      <c r="B728" s="11" t="s">
        <v>1719</v>
      </c>
      <c r="C728" s="11" t="s">
        <v>1720</v>
      </c>
      <c r="D728" s="7">
        <v>2011.0</v>
      </c>
      <c r="E728" s="11" t="s">
        <v>1653</v>
      </c>
      <c r="F728" s="14" t="s">
        <v>39</v>
      </c>
      <c r="G728" s="39">
        <v>8.0</v>
      </c>
      <c r="H728" s="14" t="s">
        <v>39</v>
      </c>
      <c r="I728" s="39">
        <v>8.0</v>
      </c>
      <c r="J728" s="12" t="s">
        <v>40</v>
      </c>
      <c r="K728" s="11"/>
      <c r="L728" s="25"/>
      <c r="M728" s="25"/>
      <c r="N728" s="25"/>
      <c r="O728" s="25"/>
      <c r="P728" s="11" t="s">
        <v>1654</v>
      </c>
      <c r="AF728" s="39"/>
      <c r="AG728" s="39"/>
      <c r="AH728" s="39"/>
      <c r="AI728" s="39"/>
      <c r="AJ728" s="39"/>
      <c r="AK728" s="39"/>
      <c r="AL728" s="39"/>
      <c r="AM728" s="39"/>
    </row>
    <row r="729">
      <c r="A729" s="7">
        <v>605.0</v>
      </c>
      <c r="B729" s="11" t="s">
        <v>1722</v>
      </c>
      <c r="C729" s="11" t="s">
        <v>1723</v>
      </c>
      <c r="D729" s="7">
        <v>2011.0</v>
      </c>
      <c r="E729" s="11" t="s">
        <v>47</v>
      </c>
      <c r="F729" s="12" t="s">
        <v>39</v>
      </c>
      <c r="G729" s="81"/>
      <c r="H729" s="14" t="s">
        <v>39</v>
      </c>
      <c r="I729" s="39"/>
      <c r="J729" s="12" t="s">
        <v>74</v>
      </c>
      <c r="K729" s="11"/>
      <c r="L729" s="25"/>
      <c r="M729" s="25"/>
      <c r="N729" s="25"/>
      <c r="O729" s="25"/>
      <c r="P729" s="25"/>
    </row>
    <row r="730">
      <c r="A730" s="34">
        <v>606.0</v>
      </c>
      <c r="B730" s="35" t="s">
        <v>3041</v>
      </c>
      <c r="C730" s="35" t="s">
        <v>3042</v>
      </c>
      <c r="D730" s="35">
        <v>2011.0</v>
      </c>
      <c r="E730" s="9" t="s">
        <v>31</v>
      </c>
      <c r="F730" s="9" t="s">
        <v>31</v>
      </c>
      <c r="G730" s="9" t="s">
        <v>31</v>
      </c>
      <c r="H730" s="9" t="s">
        <v>31</v>
      </c>
      <c r="I730" s="9" t="s">
        <v>31</v>
      </c>
      <c r="J730" s="9" t="s">
        <v>31</v>
      </c>
      <c r="K730" s="9" t="s">
        <v>31</v>
      </c>
      <c r="L730" s="9" t="s">
        <v>31</v>
      </c>
      <c r="M730" s="9" t="s">
        <v>31</v>
      </c>
      <c r="N730" s="9" t="s">
        <v>31</v>
      </c>
      <c r="O730" s="9" t="s">
        <v>31</v>
      </c>
      <c r="P730" s="9" t="s">
        <v>31</v>
      </c>
      <c r="Q730" s="39"/>
      <c r="R730" s="39"/>
    </row>
    <row r="731">
      <c r="A731" s="7">
        <v>607.0</v>
      </c>
      <c r="B731" s="11" t="s">
        <v>1726</v>
      </c>
      <c r="C731" s="11" t="s">
        <v>1727</v>
      </c>
      <c r="D731" s="7">
        <v>2011.0</v>
      </c>
      <c r="E731" s="11" t="s">
        <v>534</v>
      </c>
      <c r="F731" s="12" t="s">
        <v>39</v>
      </c>
      <c r="G731" s="39">
        <v>12.0</v>
      </c>
      <c r="H731" s="14" t="s">
        <v>40</v>
      </c>
      <c r="I731" s="39">
        <v>0.0</v>
      </c>
      <c r="J731" s="16" t="s">
        <v>3436</v>
      </c>
      <c r="K731" s="25"/>
      <c r="L731" s="25"/>
      <c r="M731" s="25"/>
      <c r="N731" s="25"/>
      <c r="O731" s="25"/>
      <c r="P731" s="25"/>
    </row>
    <row r="732">
      <c r="A732" s="7">
        <v>608.0</v>
      </c>
      <c r="B732" s="11" t="s">
        <v>1729</v>
      </c>
      <c r="C732" s="11" t="s">
        <v>1730</v>
      </c>
      <c r="D732" s="7">
        <v>2011.0</v>
      </c>
      <c r="E732" s="11" t="s">
        <v>201</v>
      </c>
      <c r="F732" s="12" t="s">
        <v>40</v>
      </c>
      <c r="G732" s="39">
        <v>0.0</v>
      </c>
      <c r="H732" s="14" t="s">
        <v>39</v>
      </c>
      <c r="I732" s="39">
        <v>225.0</v>
      </c>
      <c r="J732" s="16" t="s">
        <v>3436</v>
      </c>
      <c r="K732" s="25"/>
      <c r="L732" s="25"/>
      <c r="M732" s="25"/>
      <c r="N732" s="25"/>
      <c r="O732" s="25"/>
      <c r="P732" s="11" t="s">
        <v>1732</v>
      </c>
      <c r="S732" s="20"/>
      <c r="T732" s="20"/>
      <c r="U732" s="20"/>
      <c r="V732" s="20"/>
      <c r="W732" s="20"/>
    </row>
    <row r="733">
      <c r="A733" s="7">
        <v>609.0</v>
      </c>
      <c r="B733" s="11" t="s">
        <v>1733</v>
      </c>
      <c r="C733" s="11" t="s">
        <v>1734</v>
      </c>
      <c r="D733" s="7">
        <v>2011.0</v>
      </c>
      <c r="E733" s="11" t="s">
        <v>84</v>
      </c>
      <c r="F733" s="12" t="s">
        <v>74</v>
      </c>
      <c r="G733" s="72"/>
      <c r="H733" s="12" t="s">
        <v>74</v>
      </c>
      <c r="I733" s="72"/>
      <c r="J733" s="12" t="s">
        <v>74</v>
      </c>
      <c r="K733" s="25"/>
      <c r="L733" s="25"/>
      <c r="M733" s="25"/>
      <c r="N733" s="25"/>
      <c r="O733" s="25"/>
      <c r="P733" s="11" t="s">
        <v>838</v>
      </c>
    </row>
    <row r="734">
      <c r="A734" s="7">
        <v>610.0</v>
      </c>
      <c r="B734" s="11" t="s">
        <v>1736</v>
      </c>
      <c r="C734" s="11" t="s">
        <v>1737</v>
      </c>
      <c r="D734" s="7">
        <v>2011.0</v>
      </c>
      <c r="E734" s="11" t="s">
        <v>1739</v>
      </c>
      <c r="F734" s="12" t="s">
        <v>39</v>
      </c>
      <c r="G734" s="39">
        <v>32.0</v>
      </c>
      <c r="H734" s="14" t="s">
        <v>40</v>
      </c>
      <c r="I734" s="39">
        <v>0.0</v>
      </c>
      <c r="J734" s="16" t="s">
        <v>3436</v>
      </c>
      <c r="K734" s="25"/>
      <c r="L734" s="25"/>
      <c r="M734" s="25"/>
      <c r="N734" s="25"/>
      <c r="O734" s="25"/>
      <c r="P734" s="11" t="s">
        <v>1740</v>
      </c>
      <c r="S734" s="39"/>
      <c r="T734" s="39"/>
      <c r="U734" s="39"/>
      <c r="V734" s="39"/>
      <c r="W734" s="39"/>
      <c r="X734" s="39"/>
      <c r="Y734" s="39"/>
      <c r="Z734" s="39"/>
      <c r="AA734" s="39"/>
      <c r="AB734" s="39"/>
      <c r="AC734" s="39"/>
      <c r="AD734" s="39"/>
    </row>
    <row r="735">
      <c r="A735" s="7">
        <v>611.0</v>
      </c>
      <c r="B735" s="11" t="s">
        <v>1741</v>
      </c>
      <c r="C735" s="11" t="s">
        <v>1742</v>
      </c>
      <c r="D735" s="7">
        <v>2011.0</v>
      </c>
      <c r="E735" s="11" t="s">
        <v>1744</v>
      </c>
      <c r="F735" s="12" t="s">
        <v>40</v>
      </c>
      <c r="G735" s="39">
        <v>0.0</v>
      </c>
      <c r="H735" s="14" t="s">
        <v>39</v>
      </c>
      <c r="I735" s="39">
        <v>35.0</v>
      </c>
      <c r="J735" s="16" t="s">
        <v>3436</v>
      </c>
      <c r="K735" s="25"/>
      <c r="L735" s="25"/>
      <c r="M735" s="25"/>
      <c r="N735" s="25"/>
      <c r="O735" s="25"/>
      <c r="P735" s="25"/>
      <c r="X735" s="39"/>
      <c r="Y735" s="39"/>
      <c r="Z735" s="39"/>
      <c r="AA735" s="39"/>
      <c r="AB735" s="39"/>
      <c r="AC735" s="39"/>
      <c r="AD735" s="39"/>
    </row>
    <row r="736">
      <c r="A736" s="34">
        <v>612.0</v>
      </c>
      <c r="B736" s="35" t="s">
        <v>3044</v>
      </c>
      <c r="C736" s="35" t="s">
        <v>3045</v>
      </c>
      <c r="D736" s="35">
        <v>2011.0</v>
      </c>
      <c r="E736" s="9" t="s">
        <v>31</v>
      </c>
      <c r="F736" s="9" t="s">
        <v>31</v>
      </c>
      <c r="G736" s="9" t="s">
        <v>31</v>
      </c>
      <c r="H736" s="9" t="s">
        <v>31</v>
      </c>
      <c r="I736" s="9" t="s">
        <v>31</v>
      </c>
      <c r="J736" s="9" t="s">
        <v>31</v>
      </c>
      <c r="K736" s="9" t="s">
        <v>31</v>
      </c>
      <c r="L736" s="9" t="s">
        <v>31</v>
      </c>
      <c r="M736" s="9" t="s">
        <v>31</v>
      </c>
      <c r="N736" s="9" t="s">
        <v>31</v>
      </c>
      <c r="O736" s="9" t="s">
        <v>31</v>
      </c>
      <c r="P736" s="9" t="s">
        <v>31</v>
      </c>
      <c r="Q736" s="39"/>
      <c r="R736" s="39"/>
    </row>
    <row r="737">
      <c r="A737" s="7">
        <v>613.0</v>
      </c>
      <c r="B737" s="11" t="s">
        <v>1745</v>
      </c>
      <c r="C737" s="11" t="s">
        <v>1746</v>
      </c>
      <c r="D737" s="7">
        <v>2010.0</v>
      </c>
      <c r="E737" s="11" t="s">
        <v>1344</v>
      </c>
      <c r="F737" s="12" t="s">
        <v>74</v>
      </c>
      <c r="G737" s="72"/>
      <c r="H737" s="12" t="s">
        <v>74</v>
      </c>
      <c r="I737" s="72"/>
      <c r="J737" s="12" t="s">
        <v>74</v>
      </c>
      <c r="K737" s="25"/>
      <c r="L737" s="25"/>
      <c r="M737" s="25"/>
      <c r="N737" s="25"/>
      <c r="O737" s="25"/>
      <c r="P737" s="11" t="s">
        <v>1618</v>
      </c>
      <c r="X737" s="39"/>
      <c r="Y737" s="39"/>
      <c r="Z737" s="39"/>
      <c r="AA737" s="39"/>
      <c r="AB737" s="39"/>
      <c r="AC737" s="39"/>
      <c r="AD737" s="39"/>
      <c r="AE737" s="39"/>
    </row>
    <row r="738">
      <c r="A738" s="7">
        <v>614.0</v>
      </c>
      <c r="B738" s="11" t="s">
        <v>1748</v>
      </c>
      <c r="C738" s="11" t="s">
        <v>1749</v>
      </c>
      <c r="D738" s="7">
        <v>2010.0</v>
      </c>
      <c r="E738" s="11" t="s">
        <v>773</v>
      </c>
      <c r="F738" s="12" t="s">
        <v>40</v>
      </c>
      <c r="G738" s="39">
        <v>0.0</v>
      </c>
      <c r="H738" s="14" t="s">
        <v>39</v>
      </c>
      <c r="I738" s="39">
        <v>15.0</v>
      </c>
      <c r="J738" s="16" t="s">
        <v>3436</v>
      </c>
      <c r="K738" s="25"/>
      <c r="L738" s="25"/>
      <c r="M738" s="25"/>
      <c r="N738" s="25"/>
      <c r="O738" s="25"/>
      <c r="P738" s="25"/>
      <c r="X738" s="39"/>
      <c r="Y738" s="39"/>
      <c r="Z738" s="39"/>
      <c r="AA738" s="39"/>
      <c r="AB738" s="39"/>
      <c r="AC738" s="39"/>
      <c r="AD738" s="39"/>
      <c r="AE738" s="39"/>
    </row>
    <row r="739">
      <c r="A739" s="7">
        <v>615.0</v>
      </c>
      <c r="B739" s="11" t="s">
        <v>1751</v>
      </c>
      <c r="C739" s="11" t="s">
        <v>1752</v>
      </c>
      <c r="D739" s="7">
        <v>2010.0</v>
      </c>
      <c r="E739" s="11" t="s">
        <v>159</v>
      </c>
      <c r="F739" s="12" t="s">
        <v>39</v>
      </c>
      <c r="G739" s="39">
        <v>32.0</v>
      </c>
      <c r="H739" s="14" t="s">
        <v>40</v>
      </c>
      <c r="I739" s="39">
        <v>0.0</v>
      </c>
      <c r="J739" s="16" t="s">
        <v>3436</v>
      </c>
      <c r="K739" s="25"/>
      <c r="L739" s="25"/>
      <c r="M739" s="25"/>
      <c r="N739" s="25"/>
      <c r="O739" s="25"/>
      <c r="P739" s="11" t="s">
        <v>1754</v>
      </c>
      <c r="S739" s="39"/>
      <c r="T739" s="39"/>
      <c r="U739" s="39"/>
      <c r="V739" s="39"/>
      <c r="W739" s="39"/>
      <c r="AF739" s="39"/>
      <c r="AG739" s="39"/>
      <c r="AH739" s="39"/>
      <c r="AI739" s="39"/>
      <c r="AJ739" s="39"/>
      <c r="AK739" s="39"/>
      <c r="AL739" s="39"/>
      <c r="AM739" s="39"/>
    </row>
    <row r="740">
      <c r="A740" s="7">
        <v>616.0</v>
      </c>
      <c r="B740" s="11" t="s">
        <v>1755</v>
      </c>
      <c r="C740" s="11" t="s">
        <v>1756</v>
      </c>
      <c r="D740" s="7">
        <v>2010.0</v>
      </c>
      <c r="E740" s="11" t="s">
        <v>1758</v>
      </c>
      <c r="F740" s="12" t="s">
        <v>74</v>
      </c>
      <c r="G740" s="78"/>
      <c r="H740" s="12" t="s">
        <v>74</v>
      </c>
      <c r="I740" s="78"/>
      <c r="J740" s="12" t="s">
        <v>74</v>
      </c>
      <c r="K740" s="25"/>
      <c r="L740" s="25"/>
      <c r="M740" s="25"/>
      <c r="N740" s="25"/>
      <c r="O740" s="25"/>
      <c r="P740" s="25"/>
      <c r="X740" s="39"/>
      <c r="Y740" s="39"/>
      <c r="Z740" s="39"/>
      <c r="AA740" s="39"/>
      <c r="AB740" s="39"/>
      <c r="AC740" s="39"/>
      <c r="AD740" s="39"/>
      <c r="AE740" s="39"/>
      <c r="AF740" s="39"/>
      <c r="AG740" s="39"/>
      <c r="AH740" s="39"/>
      <c r="AI740" s="39"/>
      <c r="AJ740" s="39"/>
      <c r="AK740" s="39"/>
      <c r="AL740" s="39"/>
      <c r="AM740" s="39"/>
    </row>
    <row r="741">
      <c r="A741" s="7">
        <v>617.0</v>
      </c>
      <c r="B741" s="11" t="s">
        <v>1759</v>
      </c>
      <c r="C741" s="11" t="s">
        <v>1760</v>
      </c>
      <c r="D741" s="7">
        <v>2010.0</v>
      </c>
      <c r="E741" s="11" t="s">
        <v>84</v>
      </c>
      <c r="F741" s="12" t="s">
        <v>39</v>
      </c>
      <c r="G741" s="39">
        <v>48.0</v>
      </c>
      <c r="H741" s="14" t="s">
        <v>40</v>
      </c>
      <c r="I741" s="39">
        <v>0.0</v>
      </c>
      <c r="J741" s="16" t="s">
        <v>3436</v>
      </c>
      <c r="K741" s="25"/>
      <c r="L741" s="25"/>
      <c r="M741" s="25"/>
      <c r="N741" s="25"/>
      <c r="O741" s="25"/>
      <c r="P741" s="11" t="s">
        <v>553</v>
      </c>
      <c r="AE741" s="39"/>
    </row>
    <row r="742">
      <c r="A742" s="7">
        <v>618.0</v>
      </c>
      <c r="B742" s="11" t="s">
        <v>1762</v>
      </c>
      <c r="C742" s="11" t="s">
        <v>1763</v>
      </c>
      <c r="D742" s="7">
        <v>2010.0</v>
      </c>
      <c r="E742" s="11" t="s">
        <v>84</v>
      </c>
      <c r="F742" s="12" t="s">
        <v>39</v>
      </c>
      <c r="G742" s="39">
        <v>78.0</v>
      </c>
      <c r="H742" s="14" t="s">
        <v>40</v>
      </c>
      <c r="I742" s="39">
        <v>0.0</v>
      </c>
      <c r="J742" s="16" t="s">
        <v>3436</v>
      </c>
      <c r="K742" s="25"/>
      <c r="L742" s="25"/>
      <c r="M742" s="25"/>
      <c r="N742" s="25"/>
      <c r="O742" s="25"/>
      <c r="P742" s="25"/>
      <c r="AF742" s="39"/>
      <c r="AG742" s="39"/>
      <c r="AH742" s="39"/>
      <c r="AI742" s="39"/>
      <c r="AJ742" s="39"/>
      <c r="AK742" s="39"/>
      <c r="AL742" s="39"/>
      <c r="AM742" s="39"/>
    </row>
    <row r="743">
      <c r="A743" s="7">
        <v>619.0</v>
      </c>
      <c r="B743" s="11" t="s">
        <v>1765</v>
      </c>
      <c r="C743" s="11" t="s">
        <v>1766</v>
      </c>
      <c r="D743" s="7">
        <v>2010.0</v>
      </c>
      <c r="E743" s="11" t="s">
        <v>84</v>
      </c>
      <c r="F743" s="12" t="s">
        <v>74</v>
      </c>
      <c r="G743" s="72"/>
      <c r="H743" s="12" t="s">
        <v>74</v>
      </c>
      <c r="I743" s="72"/>
      <c r="J743" s="12" t="s">
        <v>74</v>
      </c>
      <c r="K743" s="25"/>
      <c r="L743" s="25"/>
      <c r="M743" s="25"/>
      <c r="N743" s="25"/>
      <c r="O743" s="25"/>
      <c r="P743" s="11" t="s">
        <v>1768</v>
      </c>
      <c r="R743" s="20"/>
      <c r="S743" s="39"/>
      <c r="T743" s="39"/>
      <c r="U743" s="39"/>
      <c r="V743" s="39"/>
      <c r="W743" s="39"/>
      <c r="X743" s="39"/>
      <c r="Y743" s="39"/>
      <c r="Z743" s="39"/>
      <c r="AA743" s="39"/>
      <c r="AB743" s="39"/>
      <c r="AC743" s="39"/>
      <c r="AD743" s="39"/>
      <c r="AE743" s="39"/>
      <c r="AF743" s="39"/>
      <c r="AG743" s="39"/>
      <c r="AH743" s="39"/>
      <c r="AI743" s="39"/>
      <c r="AJ743" s="39"/>
      <c r="AK743" s="39"/>
      <c r="AL743" s="39"/>
      <c r="AM743" s="39"/>
    </row>
    <row r="744">
      <c r="A744" s="7">
        <v>620.0</v>
      </c>
      <c r="B744" s="11" t="s">
        <v>1769</v>
      </c>
      <c r="C744" s="11" t="s">
        <v>1770</v>
      </c>
      <c r="D744" s="7">
        <v>2010.0</v>
      </c>
      <c r="E744" s="11" t="s">
        <v>1772</v>
      </c>
      <c r="F744" s="12" t="s">
        <v>74</v>
      </c>
      <c r="G744" s="72"/>
      <c r="H744" s="12" t="s">
        <v>74</v>
      </c>
      <c r="I744" s="72"/>
      <c r="J744" s="12" t="s">
        <v>74</v>
      </c>
      <c r="K744" s="25"/>
      <c r="L744" s="25"/>
      <c r="M744" s="25"/>
      <c r="N744" s="25"/>
      <c r="O744" s="25"/>
      <c r="P744" s="11" t="s">
        <v>1773</v>
      </c>
    </row>
    <row r="745">
      <c r="A745" s="34">
        <v>621.0</v>
      </c>
      <c r="B745" s="35" t="s">
        <v>3047</v>
      </c>
      <c r="C745" s="35" t="s">
        <v>3048</v>
      </c>
      <c r="D745" s="35">
        <v>2010.0</v>
      </c>
      <c r="E745" s="9" t="s">
        <v>31</v>
      </c>
      <c r="F745" s="9" t="s">
        <v>31</v>
      </c>
      <c r="G745" s="9" t="s">
        <v>31</v>
      </c>
      <c r="H745" s="9" t="s">
        <v>31</v>
      </c>
      <c r="I745" s="9" t="s">
        <v>31</v>
      </c>
      <c r="J745" s="9" t="s">
        <v>31</v>
      </c>
      <c r="K745" s="9" t="s">
        <v>31</v>
      </c>
      <c r="L745" s="9" t="s">
        <v>31</v>
      </c>
      <c r="M745" s="9" t="s">
        <v>31</v>
      </c>
      <c r="N745" s="9" t="s">
        <v>31</v>
      </c>
      <c r="O745" s="9" t="s">
        <v>31</v>
      </c>
      <c r="P745" s="9" t="s">
        <v>31</v>
      </c>
      <c r="Q745" s="39"/>
      <c r="R745" s="39"/>
      <c r="AF745" s="39"/>
      <c r="AG745" s="39"/>
      <c r="AH745" s="39"/>
      <c r="AI745" s="39"/>
      <c r="AJ745" s="39"/>
      <c r="AK745" s="39"/>
      <c r="AL745" s="39"/>
      <c r="AM745" s="39"/>
    </row>
    <row r="746">
      <c r="A746" s="7">
        <v>622.0</v>
      </c>
      <c r="B746" s="11" t="s">
        <v>1774</v>
      </c>
      <c r="C746" s="11" t="s">
        <v>1775</v>
      </c>
      <c r="D746" s="7">
        <v>2010.0</v>
      </c>
      <c r="E746" s="11" t="s">
        <v>84</v>
      </c>
      <c r="F746" s="12" t="s">
        <v>74</v>
      </c>
      <c r="G746" s="72"/>
      <c r="H746" s="12" t="s">
        <v>74</v>
      </c>
      <c r="I746" s="72"/>
      <c r="J746" s="12" t="s">
        <v>74</v>
      </c>
      <c r="K746" s="25"/>
      <c r="L746" s="25"/>
      <c r="M746" s="25"/>
      <c r="N746" s="25"/>
      <c r="O746" s="25"/>
      <c r="P746" s="11" t="s">
        <v>1768</v>
      </c>
      <c r="S746" s="39"/>
      <c r="T746" s="39"/>
      <c r="U746" s="39"/>
      <c r="V746" s="39"/>
      <c r="W746" s="39"/>
      <c r="AE746" s="39"/>
    </row>
    <row r="747">
      <c r="A747" s="7">
        <v>623.0</v>
      </c>
      <c r="B747" s="8" t="s">
        <v>3789</v>
      </c>
      <c r="C747" s="8" t="s">
        <v>3790</v>
      </c>
      <c r="D747" s="7">
        <v>2010.0</v>
      </c>
      <c r="E747" s="9" t="s">
        <v>31</v>
      </c>
      <c r="F747" s="9" t="s">
        <v>31</v>
      </c>
      <c r="G747" s="9" t="s">
        <v>31</v>
      </c>
      <c r="H747" s="9" t="s">
        <v>31</v>
      </c>
      <c r="I747" s="9" t="s">
        <v>31</v>
      </c>
      <c r="J747" s="9" t="s">
        <v>31</v>
      </c>
      <c r="K747" s="80"/>
      <c r="L747" s="80"/>
      <c r="M747" s="80"/>
      <c r="N747" s="80"/>
      <c r="O747" s="80"/>
      <c r="P747" s="80"/>
      <c r="S747" s="39"/>
      <c r="T747" s="39"/>
      <c r="U747" s="39"/>
      <c r="V747" s="39"/>
      <c r="W747" s="39"/>
    </row>
    <row r="748">
      <c r="A748" s="7">
        <v>624.0</v>
      </c>
      <c r="B748" s="11" t="s">
        <v>1777</v>
      </c>
      <c r="C748" s="11" t="s">
        <v>1778</v>
      </c>
      <c r="D748" s="7">
        <v>2010.0</v>
      </c>
      <c r="E748" s="11" t="s">
        <v>1780</v>
      </c>
      <c r="F748" s="12" t="s">
        <v>39</v>
      </c>
      <c r="G748" s="39">
        <v>54.0</v>
      </c>
      <c r="H748" s="14" t="s">
        <v>40</v>
      </c>
      <c r="I748" s="39">
        <v>0.0</v>
      </c>
      <c r="J748" s="16" t="s">
        <v>3436</v>
      </c>
      <c r="K748" s="25"/>
      <c r="L748" s="25"/>
      <c r="M748" s="25"/>
      <c r="N748" s="25"/>
      <c r="O748" s="25"/>
      <c r="P748" s="25"/>
      <c r="S748" s="39"/>
      <c r="T748" s="39"/>
      <c r="U748" s="39"/>
      <c r="V748" s="39"/>
      <c r="W748" s="39"/>
      <c r="X748" s="39"/>
      <c r="Y748" s="39"/>
      <c r="Z748" s="39"/>
      <c r="AA748" s="39"/>
      <c r="AB748" s="39"/>
      <c r="AC748" s="39"/>
      <c r="AD748" s="39"/>
      <c r="AF748" s="39"/>
      <c r="AG748" s="39"/>
      <c r="AH748" s="39"/>
      <c r="AI748" s="39"/>
      <c r="AJ748" s="39"/>
      <c r="AK748" s="39"/>
      <c r="AL748" s="39"/>
      <c r="AM748" s="39"/>
    </row>
    <row r="749">
      <c r="A749" s="7">
        <v>625.0</v>
      </c>
      <c r="B749" s="11" t="s">
        <v>1781</v>
      </c>
      <c r="C749" s="11" t="s">
        <v>1782</v>
      </c>
      <c r="D749" s="7">
        <v>2010.0</v>
      </c>
      <c r="E749" s="11" t="s">
        <v>1544</v>
      </c>
      <c r="F749" s="12" t="s">
        <v>39</v>
      </c>
      <c r="G749" s="39">
        <v>27.0</v>
      </c>
      <c r="H749" s="14" t="s">
        <v>40</v>
      </c>
      <c r="I749" s="39">
        <v>0.0</v>
      </c>
      <c r="J749" s="16" t="s">
        <v>3436</v>
      </c>
      <c r="K749" s="25"/>
      <c r="L749" s="25"/>
      <c r="M749" s="25"/>
      <c r="N749" s="25"/>
      <c r="O749" s="25"/>
      <c r="P749" s="11" t="s">
        <v>1784</v>
      </c>
    </row>
    <row r="750">
      <c r="A750" s="34">
        <v>626.0</v>
      </c>
      <c r="B750" s="35" t="s">
        <v>3050</v>
      </c>
      <c r="C750" s="35" t="s">
        <v>3051</v>
      </c>
      <c r="D750" s="35">
        <v>2010.0</v>
      </c>
      <c r="E750" s="9" t="s">
        <v>31</v>
      </c>
      <c r="F750" s="9" t="s">
        <v>31</v>
      </c>
      <c r="G750" s="9" t="s">
        <v>31</v>
      </c>
      <c r="H750" s="9" t="s">
        <v>31</v>
      </c>
      <c r="I750" s="9" t="s">
        <v>31</v>
      </c>
      <c r="J750" s="9" t="s">
        <v>31</v>
      </c>
      <c r="K750" s="9" t="s">
        <v>31</v>
      </c>
      <c r="L750" s="9" t="s">
        <v>31</v>
      </c>
      <c r="M750" s="9" t="s">
        <v>31</v>
      </c>
      <c r="N750" s="9" t="s">
        <v>31</v>
      </c>
      <c r="O750" s="9" t="s">
        <v>31</v>
      </c>
      <c r="P750" s="9" t="s">
        <v>31</v>
      </c>
      <c r="Q750" s="39"/>
      <c r="R750" s="39"/>
      <c r="X750" s="20"/>
      <c r="Y750" s="20"/>
      <c r="Z750" s="20"/>
      <c r="AA750" s="20"/>
      <c r="AB750" s="20"/>
      <c r="AC750" s="20"/>
      <c r="AD750" s="20"/>
    </row>
    <row r="751">
      <c r="A751" s="7">
        <v>627.0</v>
      </c>
      <c r="B751" s="11" t="s">
        <v>1785</v>
      </c>
      <c r="C751" s="11" t="s">
        <v>1786</v>
      </c>
      <c r="D751" s="7">
        <v>2010.0</v>
      </c>
      <c r="E751" s="11" t="s">
        <v>443</v>
      </c>
      <c r="F751" s="12" t="s">
        <v>39</v>
      </c>
      <c r="G751" s="39">
        <v>22.0</v>
      </c>
      <c r="H751" s="14" t="s">
        <v>40</v>
      </c>
      <c r="I751" s="39">
        <v>0.0</v>
      </c>
      <c r="J751" s="16" t="s">
        <v>3436</v>
      </c>
      <c r="K751" s="25"/>
      <c r="L751" s="25"/>
      <c r="M751" s="25"/>
      <c r="N751" s="25"/>
      <c r="O751" s="25"/>
      <c r="P751" s="25"/>
      <c r="S751" s="39"/>
      <c r="T751" s="39"/>
      <c r="U751" s="39"/>
      <c r="V751" s="39"/>
      <c r="W751" s="39"/>
      <c r="AE751" s="39"/>
    </row>
    <row r="752">
      <c r="A752" s="7">
        <v>628.0</v>
      </c>
      <c r="B752" s="11" t="s">
        <v>1788</v>
      </c>
      <c r="C752" s="11" t="s">
        <v>1789</v>
      </c>
      <c r="D752" s="7">
        <v>2010.0</v>
      </c>
      <c r="E752" s="11" t="s">
        <v>140</v>
      </c>
      <c r="F752" s="12" t="s">
        <v>39</v>
      </c>
      <c r="G752" s="39">
        <v>18.0</v>
      </c>
      <c r="H752" s="14" t="s">
        <v>40</v>
      </c>
      <c r="I752" s="39">
        <v>0.0</v>
      </c>
      <c r="J752" s="16" t="s">
        <v>3436</v>
      </c>
      <c r="K752" s="25"/>
      <c r="L752" s="25"/>
      <c r="M752" s="25"/>
      <c r="N752" s="25"/>
      <c r="O752" s="25"/>
      <c r="P752" s="25"/>
      <c r="S752" s="39"/>
      <c r="T752" s="39"/>
      <c r="U752" s="39"/>
      <c r="V752" s="39"/>
      <c r="W752" s="39"/>
    </row>
    <row r="753">
      <c r="A753" s="7">
        <v>629.0</v>
      </c>
      <c r="B753" s="11" t="s">
        <v>1791</v>
      </c>
      <c r="C753" s="11" t="s">
        <v>1792</v>
      </c>
      <c r="D753" s="7">
        <v>2010.0</v>
      </c>
      <c r="E753" s="11" t="s">
        <v>534</v>
      </c>
      <c r="F753" s="12" t="s">
        <v>39</v>
      </c>
      <c r="G753" s="39">
        <v>150.0</v>
      </c>
      <c r="H753" s="14" t="s">
        <v>40</v>
      </c>
      <c r="I753" s="39">
        <v>0.0</v>
      </c>
      <c r="J753" s="16" t="s">
        <v>3436</v>
      </c>
      <c r="K753" s="25"/>
      <c r="L753" s="25"/>
      <c r="M753" s="25"/>
      <c r="N753" s="25"/>
      <c r="O753" s="25"/>
      <c r="P753" s="25"/>
      <c r="S753" s="20"/>
      <c r="T753" s="20"/>
      <c r="U753" s="20"/>
      <c r="V753" s="20"/>
      <c r="W753" s="20"/>
      <c r="AE753" s="20"/>
      <c r="AF753" s="39"/>
      <c r="AG753" s="39"/>
      <c r="AH753" s="39"/>
      <c r="AI753" s="39"/>
      <c r="AJ753" s="39"/>
      <c r="AK753" s="39"/>
      <c r="AL753" s="39"/>
      <c r="AM753" s="39"/>
    </row>
    <row r="754">
      <c r="A754" s="34">
        <v>630.0</v>
      </c>
      <c r="B754" s="35" t="s">
        <v>3053</v>
      </c>
      <c r="C754" s="35" t="s">
        <v>3054</v>
      </c>
      <c r="D754" s="35">
        <v>2010.0</v>
      </c>
      <c r="E754" s="9" t="s">
        <v>31</v>
      </c>
      <c r="F754" s="9" t="s">
        <v>31</v>
      </c>
      <c r="G754" s="9" t="s">
        <v>31</v>
      </c>
      <c r="H754" s="9" t="s">
        <v>31</v>
      </c>
      <c r="I754" s="9" t="s">
        <v>31</v>
      </c>
      <c r="J754" s="9" t="s">
        <v>31</v>
      </c>
      <c r="K754" s="9" t="s">
        <v>31</v>
      </c>
      <c r="L754" s="9" t="s">
        <v>31</v>
      </c>
      <c r="M754" s="9" t="s">
        <v>31</v>
      </c>
      <c r="N754" s="9" t="s">
        <v>31</v>
      </c>
      <c r="O754" s="9" t="s">
        <v>31</v>
      </c>
      <c r="P754" s="9" t="s">
        <v>31</v>
      </c>
      <c r="Q754" s="39"/>
      <c r="R754" s="39"/>
    </row>
    <row r="755">
      <c r="A755" s="7">
        <v>631.0</v>
      </c>
      <c r="B755" s="11" t="s">
        <v>1794</v>
      </c>
      <c r="C755" s="11" t="s">
        <v>1795</v>
      </c>
      <c r="D755" s="7">
        <v>2010.0</v>
      </c>
      <c r="E755" s="11" t="s">
        <v>54</v>
      </c>
      <c r="F755" s="12" t="s">
        <v>39</v>
      </c>
      <c r="G755" s="39">
        <v>10.0</v>
      </c>
      <c r="H755" s="14" t="s">
        <v>40</v>
      </c>
      <c r="I755" s="39">
        <v>0.0</v>
      </c>
      <c r="J755" s="16" t="s">
        <v>3436</v>
      </c>
      <c r="K755" s="25"/>
      <c r="L755" s="25"/>
      <c r="M755" s="25"/>
      <c r="N755" s="25"/>
      <c r="O755" s="25"/>
      <c r="P755" s="25"/>
      <c r="X755" s="39"/>
      <c r="Y755" s="39"/>
      <c r="Z755" s="39"/>
      <c r="AA755" s="39"/>
      <c r="AB755" s="39"/>
      <c r="AC755" s="39"/>
      <c r="AD755" s="39"/>
      <c r="AF755" s="20"/>
      <c r="AG755" s="20"/>
      <c r="AH755" s="20"/>
      <c r="AI755" s="20"/>
      <c r="AJ755" s="20"/>
      <c r="AK755" s="20"/>
      <c r="AL755" s="20"/>
      <c r="AM755" s="20"/>
    </row>
    <row r="756">
      <c r="A756" s="7">
        <v>632.0</v>
      </c>
      <c r="B756" s="11" t="s">
        <v>1797</v>
      </c>
      <c r="C756" s="11" t="s">
        <v>1798</v>
      </c>
      <c r="D756" s="7">
        <v>2010.0</v>
      </c>
      <c r="E756" s="11" t="s">
        <v>209</v>
      </c>
      <c r="F756" s="12" t="s">
        <v>39</v>
      </c>
      <c r="G756" s="39">
        <v>90.0</v>
      </c>
      <c r="H756" s="14" t="s">
        <v>40</v>
      </c>
      <c r="I756" s="39">
        <v>0.0</v>
      </c>
      <c r="J756" s="16" t="s">
        <v>3436</v>
      </c>
      <c r="K756" s="25"/>
      <c r="L756" s="25"/>
      <c r="M756" s="25"/>
      <c r="N756" s="25"/>
      <c r="O756" s="25"/>
      <c r="P756" s="25"/>
      <c r="X756" s="39"/>
      <c r="Y756" s="39"/>
      <c r="Z756" s="39"/>
      <c r="AA756" s="39"/>
      <c r="AB756" s="39"/>
      <c r="AC756" s="39"/>
      <c r="AD756" s="39"/>
    </row>
    <row r="757">
      <c r="A757" s="34">
        <v>633.0</v>
      </c>
      <c r="B757" s="35" t="s">
        <v>3056</v>
      </c>
      <c r="C757" s="35" t="s">
        <v>3057</v>
      </c>
      <c r="D757" s="35">
        <v>2010.0</v>
      </c>
      <c r="E757" s="9" t="s">
        <v>31</v>
      </c>
      <c r="F757" s="9" t="s">
        <v>31</v>
      </c>
      <c r="G757" s="9" t="s">
        <v>31</v>
      </c>
      <c r="H757" s="9" t="s">
        <v>31</v>
      </c>
      <c r="I757" s="9" t="s">
        <v>31</v>
      </c>
      <c r="J757" s="9" t="s">
        <v>31</v>
      </c>
      <c r="K757" s="9" t="s">
        <v>31</v>
      </c>
      <c r="L757" s="9" t="s">
        <v>31</v>
      </c>
      <c r="M757" s="9" t="s">
        <v>31</v>
      </c>
      <c r="N757" s="9" t="s">
        <v>31</v>
      </c>
      <c r="O757" s="9" t="s">
        <v>31</v>
      </c>
      <c r="P757" s="9" t="s">
        <v>31</v>
      </c>
      <c r="Q757" s="39"/>
      <c r="R757" s="39"/>
      <c r="S757" s="39"/>
      <c r="T757" s="39"/>
      <c r="U757" s="39"/>
      <c r="V757" s="39"/>
      <c r="W757" s="39"/>
    </row>
    <row r="758">
      <c r="A758" s="34">
        <v>634.0</v>
      </c>
      <c r="B758" s="35" t="s">
        <v>3059</v>
      </c>
      <c r="C758" s="35" t="s">
        <v>3060</v>
      </c>
      <c r="D758" s="35">
        <v>2010.0</v>
      </c>
      <c r="E758" s="9" t="s">
        <v>31</v>
      </c>
      <c r="F758" s="9" t="s">
        <v>31</v>
      </c>
      <c r="G758" s="9" t="s">
        <v>31</v>
      </c>
      <c r="H758" s="9" t="s">
        <v>31</v>
      </c>
      <c r="I758" s="9" t="s">
        <v>31</v>
      </c>
      <c r="J758" s="9" t="s">
        <v>31</v>
      </c>
      <c r="K758" s="9" t="s">
        <v>31</v>
      </c>
      <c r="L758" s="9" t="s">
        <v>31</v>
      </c>
      <c r="M758" s="9" t="s">
        <v>31</v>
      </c>
      <c r="N758" s="9" t="s">
        <v>31</v>
      </c>
      <c r="O758" s="9" t="s">
        <v>31</v>
      </c>
      <c r="P758" s="9" t="s">
        <v>31</v>
      </c>
      <c r="Q758" s="39"/>
      <c r="R758" s="39"/>
      <c r="S758" s="39"/>
      <c r="T758" s="39"/>
      <c r="U758" s="39"/>
      <c r="V758" s="39"/>
      <c r="W758" s="39"/>
      <c r="AE758" s="39"/>
    </row>
    <row r="759">
      <c r="A759" s="34">
        <v>635.0</v>
      </c>
      <c r="B759" s="35" t="s">
        <v>3062</v>
      </c>
      <c r="C759" s="35" t="s">
        <v>3063</v>
      </c>
      <c r="D759" s="35">
        <v>2010.0</v>
      </c>
      <c r="E759" s="9" t="s">
        <v>31</v>
      </c>
      <c r="F759" s="9" t="s">
        <v>31</v>
      </c>
      <c r="G759" s="9" t="s">
        <v>31</v>
      </c>
      <c r="H759" s="9" t="s">
        <v>31</v>
      </c>
      <c r="I759" s="9" t="s">
        <v>31</v>
      </c>
      <c r="J759" s="9" t="s">
        <v>31</v>
      </c>
      <c r="K759" s="9" t="s">
        <v>31</v>
      </c>
      <c r="L759" s="9" t="s">
        <v>31</v>
      </c>
      <c r="M759" s="9" t="s">
        <v>31</v>
      </c>
      <c r="N759" s="9" t="s">
        <v>31</v>
      </c>
      <c r="O759" s="9" t="s">
        <v>31</v>
      </c>
      <c r="P759" s="9" t="s">
        <v>31</v>
      </c>
      <c r="Q759" s="39"/>
      <c r="R759" s="39"/>
      <c r="AE759" s="39"/>
    </row>
    <row r="760">
      <c r="A760" s="7">
        <v>636.0</v>
      </c>
      <c r="B760" s="11" t="s">
        <v>1800</v>
      </c>
      <c r="C760" s="11" t="s">
        <v>1801</v>
      </c>
      <c r="D760" s="7">
        <v>2010.0</v>
      </c>
      <c r="E760" s="11" t="s">
        <v>1758</v>
      </c>
      <c r="F760" s="12" t="s">
        <v>39</v>
      </c>
      <c r="G760" s="39">
        <v>240.0</v>
      </c>
      <c r="H760" s="14" t="s">
        <v>40</v>
      </c>
      <c r="I760" s="39">
        <v>0.0</v>
      </c>
      <c r="J760" s="16" t="s">
        <v>3436</v>
      </c>
      <c r="K760" s="25"/>
      <c r="L760" s="25"/>
      <c r="M760" s="25"/>
      <c r="N760" s="25"/>
      <c r="O760" s="25"/>
      <c r="P760" s="11" t="s">
        <v>1803</v>
      </c>
      <c r="AF760" s="39"/>
      <c r="AG760" s="39"/>
      <c r="AH760" s="39"/>
      <c r="AI760" s="39"/>
      <c r="AJ760" s="39"/>
      <c r="AK760" s="39"/>
      <c r="AL760" s="39"/>
      <c r="AM760" s="39"/>
    </row>
    <row r="761">
      <c r="A761" s="7">
        <v>637.0</v>
      </c>
      <c r="B761" s="11" t="s">
        <v>1804</v>
      </c>
      <c r="C761" s="11" t="s">
        <v>1805</v>
      </c>
      <c r="D761" s="7">
        <v>2010.0</v>
      </c>
      <c r="E761" s="11" t="s">
        <v>201</v>
      </c>
      <c r="F761" s="12" t="s">
        <v>40</v>
      </c>
      <c r="G761" s="72"/>
      <c r="H761" s="14" t="s">
        <v>39</v>
      </c>
      <c r="I761" s="72"/>
      <c r="J761" s="16" t="s">
        <v>3436</v>
      </c>
      <c r="K761" s="25"/>
      <c r="L761" s="25"/>
      <c r="M761" s="25"/>
      <c r="N761" s="25"/>
      <c r="O761" s="25"/>
      <c r="P761" s="11" t="s">
        <v>1807</v>
      </c>
      <c r="S761" s="39"/>
      <c r="T761" s="39"/>
      <c r="U761" s="39"/>
      <c r="V761" s="39"/>
      <c r="W761" s="39"/>
      <c r="X761" s="39"/>
      <c r="Y761" s="39"/>
      <c r="Z761" s="39"/>
      <c r="AA761" s="39"/>
      <c r="AB761" s="39"/>
      <c r="AC761" s="39"/>
      <c r="AD761" s="39"/>
      <c r="AF761" s="39"/>
      <c r="AG761" s="39"/>
      <c r="AH761" s="39"/>
      <c r="AI761" s="39"/>
      <c r="AJ761" s="39"/>
      <c r="AK761" s="39"/>
      <c r="AL761" s="39"/>
      <c r="AM761" s="39"/>
    </row>
    <row r="762">
      <c r="A762" s="34">
        <v>638.0</v>
      </c>
      <c r="B762" s="35" t="s">
        <v>3065</v>
      </c>
      <c r="C762" s="35" t="s">
        <v>3066</v>
      </c>
      <c r="D762" s="35">
        <v>2010.0</v>
      </c>
      <c r="E762" s="9" t="s">
        <v>31</v>
      </c>
      <c r="F762" s="9" t="s">
        <v>31</v>
      </c>
      <c r="G762" s="9" t="s">
        <v>31</v>
      </c>
      <c r="H762" s="9" t="s">
        <v>31</v>
      </c>
      <c r="I762" s="9" t="s">
        <v>31</v>
      </c>
      <c r="J762" s="9" t="s">
        <v>31</v>
      </c>
      <c r="K762" s="9" t="s">
        <v>31</v>
      </c>
      <c r="L762" s="9" t="s">
        <v>31</v>
      </c>
      <c r="M762" s="9" t="s">
        <v>31</v>
      </c>
      <c r="N762" s="9" t="s">
        <v>31</v>
      </c>
      <c r="O762" s="9" t="s">
        <v>31</v>
      </c>
      <c r="P762" s="9" t="s">
        <v>31</v>
      </c>
      <c r="Q762" s="39"/>
      <c r="R762" s="39"/>
    </row>
    <row r="763">
      <c r="A763" s="34">
        <v>639.0</v>
      </c>
      <c r="B763" s="35" t="s">
        <v>3068</v>
      </c>
      <c r="C763" s="35" t="s">
        <v>3069</v>
      </c>
      <c r="D763" s="35">
        <v>2010.0</v>
      </c>
      <c r="E763" s="9" t="s">
        <v>31</v>
      </c>
      <c r="F763" s="9" t="s">
        <v>31</v>
      </c>
      <c r="G763" s="9" t="s">
        <v>31</v>
      </c>
      <c r="H763" s="9" t="s">
        <v>31</v>
      </c>
      <c r="I763" s="9" t="s">
        <v>31</v>
      </c>
      <c r="J763" s="9" t="s">
        <v>31</v>
      </c>
      <c r="K763" s="9" t="s">
        <v>31</v>
      </c>
      <c r="L763" s="9" t="s">
        <v>31</v>
      </c>
      <c r="M763" s="9" t="s">
        <v>31</v>
      </c>
      <c r="N763" s="9" t="s">
        <v>31</v>
      </c>
      <c r="O763" s="9" t="s">
        <v>31</v>
      </c>
      <c r="P763" s="9" t="s">
        <v>31</v>
      </c>
      <c r="Q763" s="39"/>
      <c r="R763" s="39"/>
      <c r="S763" s="20"/>
      <c r="T763" s="20"/>
      <c r="U763" s="20"/>
      <c r="V763" s="20"/>
      <c r="W763" s="20"/>
      <c r="X763" s="39"/>
      <c r="Y763" s="39"/>
      <c r="Z763" s="39"/>
      <c r="AA763" s="39"/>
      <c r="AB763" s="39"/>
      <c r="AC763" s="39"/>
      <c r="AD763" s="39"/>
    </row>
    <row r="764">
      <c r="A764" s="7">
        <v>640.0</v>
      </c>
      <c r="B764" s="11" t="s">
        <v>1808</v>
      </c>
      <c r="C764" s="11" t="s">
        <v>1809</v>
      </c>
      <c r="D764" s="7">
        <v>2010.0</v>
      </c>
      <c r="E764" s="11" t="s">
        <v>47</v>
      </c>
      <c r="F764" s="12" t="s">
        <v>74</v>
      </c>
      <c r="G764" s="72"/>
      <c r="H764" s="12" t="s">
        <v>74</v>
      </c>
      <c r="I764" s="72"/>
      <c r="J764" s="12" t="s">
        <v>74</v>
      </c>
      <c r="K764" s="25"/>
      <c r="L764" s="25"/>
      <c r="M764" s="25"/>
      <c r="N764" s="25"/>
      <c r="O764" s="25"/>
      <c r="P764" s="11" t="s">
        <v>1811</v>
      </c>
      <c r="R764" s="20"/>
      <c r="S764" s="39"/>
      <c r="T764" s="39"/>
      <c r="U764" s="39"/>
      <c r="V764" s="39"/>
      <c r="W764" s="39"/>
      <c r="AE764" s="39"/>
    </row>
    <row r="765">
      <c r="A765" s="7">
        <v>641.0</v>
      </c>
      <c r="B765" s="11" t="s">
        <v>1812</v>
      </c>
      <c r="C765" s="11" t="s">
        <v>1813</v>
      </c>
      <c r="D765" s="7">
        <v>2010.0</v>
      </c>
      <c r="E765" s="11" t="s">
        <v>173</v>
      </c>
      <c r="F765" s="12" t="s">
        <v>39</v>
      </c>
      <c r="G765" s="39">
        <v>10.0</v>
      </c>
      <c r="H765" s="14" t="s">
        <v>40</v>
      </c>
      <c r="I765" s="39">
        <v>0.0</v>
      </c>
      <c r="J765" s="16" t="s">
        <v>3436</v>
      </c>
      <c r="K765" s="25"/>
      <c r="L765" s="25"/>
      <c r="M765" s="25"/>
      <c r="N765" s="25"/>
      <c r="O765" s="25"/>
      <c r="P765" s="25"/>
      <c r="S765" s="39"/>
      <c r="T765" s="39"/>
      <c r="U765" s="39"/>
      <c r="V765" s="39"/>
      <c r="W765" s="39"/>
      <c r="X765" s="20"/>
      <c r="Y765" s="20"/>
      <c r="Z765" s="20"/>
      <c r="AA765" s="20"/>
      <c r="AB765" s="20"/>
      <c r="AC765" s="20"/>
      <c r="AD765" s="20"/>
    </row>
    <row r="766">
      <c r="A766" s="7">
        <v>642.0</v>
      </c>
      <c r="B766" s="11" t="s">
        <v>1815</v>
      </c>
      <c r="C766" s="11" t="s">
        <v>1816</v>
      </c>
      <c r="D766" s="7">
        <v>2010.0</v>
      </c>
      <c r="E766" s="11" t="s">
        <v>1818</v>
      </c>
      <c r="F766" s="12" t="s">
        <v>39</v>
      </c>
      <c r="G766" s="72"/>
      <c r="H766" s="14" t="s">
        <v>40</v>
      </c>
      <c r="I766" s="72"/>
      <c r="J766" s="16" t="s">
        <v>3436</v>
      </c>
      <c r="K766" s="25"/>
      <c r="L766" s="25"/>
      <c r="M766" s="25"/>
      <c r="N766" s="25"/>
      <c r="O766" s="25"/>
      <c r="P766" s="25"/>
      <c r="AE766" s="39"/>
      <c r="AF766" s="39"/>
      <c r="AG766" s="39"/>
      <c r="AH766" s="39"/>
      <c r="AI766" s="39"/>
      <c r="AJ766" s="39"/>
      <c r="AK766" s="39"/>
      <c r="AL766" s="39"/>
      <c r="AM766" s="39"/>
    </row>
    <row r="767">
      <c r="A767" s="7">
        <v>643.0</v>
      </c>
      <c r="B767" s="11" t="s">
        <v>1819</v>
      </c>
      <c r="C767" s="11" t="s">
        <v>1820</v>
      </c>
      <c r="D767" s="7">
        <v>2010.0</v>
      </c>
      <c r="E767" s="11" t="s">
        <v>47</v>
      </c>
      <c r="F767" s="12" t="s">
        <v>39</v>
      </c>
      <c r="G767" s="39">
        <v>48.0</v>
      </c>
      <c r="H767" s="14" t="s">
        <v>40</v>
      </c>
      <c r="I767" s="39">
        <v>0.0</v>
      </c>
      <c r="J767" s="16" t="s">
        <v>3436</v>
      </c>
      <c r="K767" s="25"/>
      <c r="L767" s="25"/>
      <c r="M767" s="25"/>
      <c r="N767" s="25"/>
      <c r="O767" s="25"/>
      <c r="P767" s="25"/>
      <c r="S767" s="39"/>
      <c r="T767" s="39"/>
      <c r="U767" s="39"/>
      <c r="V767" s="39"/>
      <c r="W767" s="39"/>
    </row>
    <row r="768">
      <c r="A768" s="34">
        <v>644.0</v>
      </c>
      <c r="B768" s="35" t="s">
        <v>3071</v>
      </c>
      <c r="C768" s="35" t="s">
        <v>3072</v>
      </c>
      <c r="D768" s="35">
        <v>2010.0</v>
      </c>
      <c r="E768" s="9" t="s">
        <v>31</v>
      </c>
      <c r="F768" s="9" t="s">
        <v>31</v>
      </c>
      <c r="G768" s="9" t="s">
        <v>31</v>
      </c>
      <c r="H768" s="9" t="s">
        <v>31</v>
      </c>
      <c r="I768" s="9" t="s">
        <v>31</v>
      </c>
      <c r="J768" s="9" t="s">
        <v>31</v>
      </c>
      <c r="K768" s="9" t="s">
        <v>31</v>
      </c>
      <c r="L768" s="9" t="s">
        <v>31</v>
      </c>
      <c r="M768" s="9" t="s">
        <v>31</v>
      </c>
      <c r="N768" s="9" t="s">
        <v>31</v>
      </c>
      <c r="O768" s="9" t="s">
        <v>31</v>
      </c>
      <c r="P768" s="9" t="s">
        <v>31</v>
      </c>
      <c r="Q768" s="39"/>
      <c r="R768" s="39"/>
      <c r="AE768" s="20"/>
      <c r="AF768" s="39"/>
      <c r="AG768" s="39"/>
      <c r="AH768" s="39"/>
      <c r="AI768" s="39"/>
      <c r="AJ768" s="39"/>
      <c r="AK768" s="39"/>
      <c r="AL768" s="39"/>
      <c r="AM768" s="39"/>
    </row>
    <row r="769">
      <c r="A769" s="34">
        <v>645.0</v>
      </c>
      <c r="B769" s="35" t="s">
        <v>3074</v>
      </c>
      <c r="C769" s="35" t="s">
        <v>3075</v>
      </c>
      <c r="D769" s="35">
        <v>2010.0</v>
      </c>
      <c r="E769" s="9" t="s">
        <v>31</v>
      </c>
      <c r="F769" s="9" t="s">
        <v>31</v>
      </c>
      <c r="G769" s="9" t="s">
        <v>31</v>
      </c>
      <c r="H769" s="9" t="s">
        <v>31</v>
      </c>
      <c r="I769" s="9" t="s">
        <v>31</v>
      </c>
      <c r="J769" s="9" t="s">
        <v>31</v>
      </c>
      <c r="K769" s="9" t="s">
        <v>31</v>
      </c>
      <c r="L769" s="9" t="s">
        <v>31</v>
      </c>
      <c r="M769" s="9" t="s">
        <v>31</v>
      </c>
      <c r="N769" s="9" t="s">
        <v>31</v>
      </c>
      <c r="O769" s="9" t="s">
        <v>31</v>
      </c>
      <c r="P769" s="9" t="s">
        <v>31</v>
      </c>
      <c r="Q769" s="39"/>
      <c r="R769" s="39"/>
      <c r="X769" s="20"/>
      <c r="Y769" s="20"/>
      <c r="Z769" s="20"/>
      <c r="AA769" s="20"/>
      <c r="AB769" s="20"/>
      <c r="AC769" s="20"/>
      <c r="AD769" s="20"/>
    </row>
    <row r="770">
      <c r="A770" s="7">
        <v>646.0</v>
      </c>
      <c r="B770" s="11" t="s">
        <v>1822</v>
      </c>
      <c r="C770" s="11" t="s">
        <v>1823</v>
      </c>
      <c r="D770" s="7">
        <v>2010.0</v>
      </c>
      <c r="E770" s="11" t="s">
        <v>47</v>
      </c>
      <c r="F770" s="12" t="s">
        <v>39</v>
      </c>
      <c r="G770" s="72"/>
      <c r="H770" s="14" t="s">
        <v>40</v>
      </c>
      <c r="I770" s="39">
        <v>0.0</v>
      </c>
      <c r="J770" s="16" t="s">
        <v>3436</v>
      </c>
      <c r="K770" s="25"/>
      <c r="L770" s="25"/>
      <c r="M770" s="25"/>
      <c r="N770" s="25"/>
      <c r="O770" s="25"/>
      <c r="P770" s="25"/>
      <c r="X770" s="39"/>
      <c r="Y770" s="39"/>
      <c r="Z770" s="39"/>
      <c r="AA770" s="39"/>
      <c r="AB770" s="39"/>
      <c r="AC770" s="39"/>
      <c r="AD770" s="39"/>
      <c r="AF770" s="20"/>
      <c r="AG770" s="20"/>
      <c r="AH770" s="20"/>
      <c r="AI770" s="20"/>
      <c r="AJ770" s="20"/>
      <c r="AK770" s="20"/>
      <c r="AL770" s="20"/>
      <c r="AM770" s="20"/>
    </row>
    <row r="771">
      <c r="A771" s="7">
        <v>647.0</v>
      </c>
      <c r="B771" s="11" t="s">
        <v>1825</v>
      </c>
      <c r="C771" s="11" t="s">
        <v>1826</v>
      </c>
      <c r="D771" s="7">
        <v>2010.0</v>
      </c>
      <c r="E771" s="11" t="s">
        <v>140</v>
      </c>
      <c r="F771" s="12" t="s">
        <v>39</v>
      </c>
      <c r="G771" s="39">
        <v>40.0</v>
      </c>
      <c r="H771" s="14" t="s">
        <v>40</v>
      </c>
      <c r="I771" s="39">
        <v>0.0</v>
      </c>
      <c r="J771" s="16" t="s">
        <v>3436</v>
      </c>
      <c r="K771" s="25"/>
      <c r="L771" s="25"/>
      <c r="M771" s="25"/>
      <c r="N771" s="25"/>
      <c r="O771" s="25"/>
      <c r="P771" s="25"/>
      <c r="X771" s="39"/>
      <c r="Y771" s="39"/>
      <c r="Z771" s="39"/>
      <c r="AA771" s="39"/>
      <c r="AB771" s="39"/>
      <c r="AC771" s="39"/>
      <c r="AD771" s="39"/>
    </row>
    <row r="772">
      <c r="A772" s="34">
        <v>648.0</v>
      </c>
      <c r="B772" s="35" t="s">
        <v>3077</v>
      </c>
      <c r="C772" s="35" t="s">
        <v>3078</v>
      </c>
      <c r="D772" s="35">
        <v>2010.0</v>
      </c>
      <c r="E772" s="9" t="s">
        <v>31</v>
      </c>
      <c r="F772" s="9" t="s">
        <v>31</v>
      </c>
      <c r="G772" s="9" t="s">
        <v>31</v>
      </c>
      <c r="H772" s="9" t="s">
        <v>31</v>
      </c>
      <c r="I772" s="9" t="s">
        <v>31</v>
      </c>
      <c r="J772" s="9" t="s">
        <v>31</v>
      </c>
      <c r="K772" s="9" t="s">
        <v>31</v>
      </c>
      <c r="L772" s="9" t="s">
        <v>31</v>
      </c>
      <c r="M772" s="9" t="s">
        <v>31</v>
      </c>
      <c r="N772" s="9" t="s">
        <v>31</v>
      </c>
      <c r="O772" s="9" t="s">
        <v>31</v>
      </c>
      <c r="P772" s="9" t="s">
        <v>31</v>
      </c>
      <c r="Q772" s="39"/>
      <c r="R772" s="39"/>
      <c r="X772" s="39"/>
      <c r="Y772" s="39"/>
      <c r="Z772" s="39"/>
      <c r="AA772" s="39"/>
      <c r="AB772" s="39"/>
      <c r="AC772" s="39"/>
      <c r="AD772" s="39"/>
      <c r="AE772" s="20"/>
    </row>
    <row r="773">
      <c r="A773" s="7">
        <v>649.0</v>
      </c>
      <c r="B773" s="11" t="s">
        <v>1828</v>
      </c>
      <c r="C773" s="11" t="s">
        <v>1829</v>
      </c>
      <c r="D773" s="7">
        <v>2010.0</v>
      </c>
      <c r="E773" s="11" t="s">
        <v>73</v>
      </c>
      <c r="F773" s="12" t="s">
        <v>39</v>
      </c>
      <c r="G773" s="39">
        <v>46.0</v>
      </c>
      <c r="H773" s="14" t="s">
        <v>40</v>
      </c>
      <c r="I773" s="39">
        <v>0.0</v>
      </c>
      <c r="J773" s="16" t="s">
        <v>3436</v>
      </c>
      <c r="K773" s="25"/>
      <c r="L773" s="25"/>
      <c r="M773" s="25"/>
      <c r="N773" s="25"/>
      <c r="O773" s="25"/>
      <c r="P773" s="25"/>
      <c r="S773" s="39"/>
      <c r="T773" s="39"/>
      <c r="U773" s="39"/>
      <c r="V773" s="39"/>
      <c r="W773" s="39"/>
      <c r="AE773" s="39"/>
    </row>
    <row r="774">
      <c r="A774" s="7">
        <v>650.0</v>
      </c>
      <c r="B774" s="11" t="s">
        <v>1831</v>
      </c>
      <c r="C774" s="11" t="s">
        <v>1832</v>
      </c>
      <c r="D774" s="7">
        <v>2010.0</v>
      </c>
      <c r="E774" s="11" t="s">
        <v>1834</v>
      </c>
      <c r="F774" s="12" t="s">
        <v>39</v>
      </c>
      <c r="G774" s="72"/>
      <c r="H774" s="14" t="s">
        <v>40</v>
      </c>
      <c r="I774" s="72"/>
      <c r="J774" s="16" t="s">
        <v>3436</v>
      </c>
      <c r="K774" s="25"/>
      <c r="L774" s="25"/>
      <c r="M774" s="25"/>
      <c r="N774" s="25"/>
      <c r="O774" s="25"/>
      <c r="P774" s="25"/>
      <c r="R774" s="20"/>
      <c r="AE774" s="39"/>
      <c r="AF774" s="20"/>
      <c r="AG774" s="20"/>
      <c r="AH774" s="20"/>
      <c r="AI774" s="20"/>
      <c r="AJ774" s="20"/>
      <c r="AK774" s="20"/>
      <c r="AL774" s="20"/>
      <c r="AM774" s="20"/>
    </row>
    <row r="775">
      <c r="A775" s="34">
        <v>651.0</v>
      </c>
      <c r="B775" s="35" t="s">
        <v>3080</v>
      </c>
      <c r="C775" s="35" t="s">
        <v>3081</v>
      </c>
      <c r="D775" s="35">
        <v>2010.0</v>
      </c>
      <c r="E775" s="9" t="s">
        <v>31</v>
      </c>
      <c r="F775" s="9" t="s">
        <v>31</v>
      </c>
      <c r="G775" s="9" t="s">
        <v>31</v>
      </c>
      <c r="H775" s="9" t="s">
        <v>31</v>
      </c>
      <c r="I775" s="9" t="s">
        <v>31</v>
      </c>
      <c r="J775" s="9" t="s">
        <v>31</v>
      </c>
      <c r="K775" s="9" t="s">
        <v>31</v>
      </c>
      <c r="L775" s="9" t="s">
        <v>31</v>
      </c>
      <c r="M775" s="9" t="s">
        <v>31</v>
      </c>
      <c r="N775" s="9" t="s">
        <v>31</v>
      </c>
      <c r="O775" s="9" t="s">
        <v>31</v>
      </c>
      <c r="P775" s="9" t="s">
        <v>31</v>
      </c>
      <c r="Q775" s="39"/>
      <c r="R775" s="39"/>
      <c r="AE775" s="39"/>
      <c r="AF775" s="39"/>
      <c r="AG775" s="39"/>
      <c r="AH775" s="39"/>
      <c r="AI775" s="39"/>
      <c r="AJ775" s="39"/>
      <c r="AK775" s="39"/>
      <c r="AL775" s="39"/>
      <c r="AM775" s="39"/>
    </row>
    <row r="776">
      <c r="A776" s="34">
        <v>652.0</v>
      </c>
      <c r="B776" s="35" t="s">
        <v>3083</v>
      </c>
      <c r="C776" s="35" t="s">
        <v>3084</v>
      </c>
      <c r="D776" s="35">
        <v>2010.0</v>
      </c>
      <c r="E776" s="9" t="s">
        <v>31</v>
      </c>
      <c r="F776" s="9" t="s">
        <v>31</v>
      </c>
      <c r="G776" s="9" t="s">
        <v>31</v>
      </c>
      <c r="H776" s="9" t="s">
        <v>31</v>
      </c>
      <c r="I776" s="9" t="s">
        <v>31</v>
      </c>
      <c r="J776" s="9" t="s">
        <v>31</v>
      </c>
      <c r="K776" s="9" t="s">
        <v>31</v>
      </c>
      <c r="L776" s="9" t="s">
        <v>31</v>
      </c>
      <c r="M776" s="9" t="s">
        <v>31</v>
      </c>
      <c r="N776" s="9" t="s">
        <v>31</v>
      </c>
      <c r="O776" s="9" t="s">
        <v>31</v>
      </c>
      <c r="P776" s="9" t="s">
        <v>31</v>
      </c>
      <c r="Q776" s="39"/>
      <c r="R776" s="39"/>
      <c r="S776" s="39"/>
      <c r="T776" s="39"/>
      <c r="U776" s="39"/>
      <c r="V776" s="39"/>
      <c r="W776" s="39"/>
      <c r="AF776" s="39"/>
      <c r="AG776" s="39"/>
      <c r="AH776" s="39"/>
      <c r="AI776" s="39"/>
      <c r="AJ776" s="39"/>
      <c r="AK776" s="39"/>
      <c r="AL776" s="39"/>
      <c r="AM776" s="39"/>
    </row>
    <row r="777">
      <c r="A777" s="7">
        <v>653.0</v>
      </c>
      <c r="B777" s="11" t="s">
        <v>1835</v>
      </c>
      <c r="C777" s="11" t="s">
        <v>1836</v>
      </c>
      <c r="D777" s="7">
        <v>2010.0</v>
      </c>
      <c r="E777" s="11" t="s">
        <v>1838</v>
      </c>
      <c r="F777" s="12" t="s">
        <v>39</v>
      </c>
      <c r="G777" s="40">
        <v>46.0</v>
      </c>
      <c r="H777" s="14" t="s">
        <v>40</v>
      </c>
      <c r="I777" s="40">
        <v>0.0</v>
      </c>
      <c r="J777" s="16" t="s">
        <v>3436</v>
      </c>
      <c r="K777" s="25"/>
      <c r="L777" s="25"/>
      <c r="M777" s="25"/>
      <c r="N777" s="25"/>
      <c r="O777" s="25"/>
      <c r="P777" s="11" t="s">
        <v>1839</v>
      </c>
      <c r="S777" s="39"/>
      <c r="T777" s="39"/>
      <c r="U777" s="39"/>
      <c r="V777" s="39"/>
      <c r="W777" s="39"/>
      <c r="AF777" s="39"/>
      <c r="AG777" s="39"/>
      <c r="AH777" s="39"/>
      <c r="AI777" s="39"/>
      <c r="AJ777" s="39"/>
      <c r="AK777" s="39"/>
      <c r="AL777" s="39"/>
      <c r="AM777" s="39"/>
    </row>
    <row r="778">
      <c r="A778" s="34">
        <v>654.0</v>
      </c>
      <c r="B778" s="35" t="s">
        <v>3086</v>
      </c>
      <c r="C778" s="35" t="s">
        <v>3087</v>
      </c>
      <c r="D778" s="35">
        <v>2010.0</v>
      </c>
      <c r="E778" s="9" t="s">
        <v>31</v>
      </c>
      <c r="F778" s="9" t="s">
        <v>31</v>
      </c>
      <c r="G778" s="9" t="s">
        <v>31</v>
      </c>
      <c r="H778" s="9" t="s">
        <v>31</v>
      </c>
      <c r="I778" s="9" t="s">
        <v>31</v>
      </c>
      <c r="J778" s="9" t="s">
        <v>31</v>
      </c>
      <c r="K778" s="9" t="s">
        <v>31</v>
      </c>
      <c r="L778" s="9" t="s">
        <v>31</v>
      </c>
      <c r="M778" s="9" t="s">
        <v>31</v>
      </c>
      <c r="N778" s="9" t="s">
        <v>31</v>
      </c>
      <c r="O778" s="9" t="s">
        <v>31</v>
      </c>
      <c r="P778" s="9" t="s">
        <v>31</v>
      </c>
      <c r="Q778" s="39"/>
      <c r="R778" s="39"/>
    </row>
    <row r="779">
      <c r="A779" s="7">
        <v>655.0</v>
      </c>
      <c r="B779" s="11" t="s">
        <v>1840</v>
      </c>
      <c r="C779" s="11" t="s">
        <v>1841</v>
      </c>
      <c r="D779" s="7">
        <v>2010.0</v>
      </c>
      <c r="E779" s="11" t="s">
        <v>964</v>
      </c>
      <c r="F779" s="12" t="s">
        <v>40</v>
      </c>
      <c r="G779" s="39">
        <v>0.0</v>
      </c>
      <c r="H779" s="14" t="s">
        <v>39</v>
      </c>
      <c r="I779" s="72"/>
      <c r="J779" s="16" t="s">
        <v>3436</v>
      </c>
      <c r="K779" s="25"/>
      <c r="L779" s="25"/>
      <c r="M779" s="25"/>
      <c r="N779" s="25"/>
      <c r="O779" s="25"/>
      <c r="P779" s="25"/>
      <c r="S779" s="39"/>
      <c r="T779" s="39"/>
      <c r="U779" s="39"/>
      <c r="V779" s="39"/>
      <c r="W779" s="39"/>
    </row>
    <row r="780">
      <c r="A780" s="7">
        <v>656.0</v>
      </c>
      <c r="B780" s="11" t="s">
        <v>1843</v>
      </c>
      <c r="C780" s="11" t="s">
        <v>1844</v>
      </c>
      <c r="D780" s="7">
        <v>2010.0</v>
      </c>
      <c r="E780" s="11" t="s">
        <v>84</v>
      </c>
      <c r="F780" s="12" t="s">
        <v>39</v>
      </c>
      <c r="G780" s="72"/>
      <c r="H780" s="14" t="s">
        <v>40</v>
      </c>
      <c r="I780" s="39">
        <v>0.0</v>
      </c>
      <c r="J780" s="16" t="s">
        <v>3436</v>
      </c>
      <c r="K780" s="25"/>
      <c r="L780" s="25"/>
      <c r="M780" s="25"/>
      <c r="N780" s="25"/>
      <c r="O780" s="25"/>
      <c r="P780" s="11" t="s">
        <v>903</v>
      </c>
      <c r="S780" s="39"/>
      <c r="T780" s="39"/>
      <c r="U780" s="39"/>
      <c r="V780" s="39"/>
      <c r="W780" s="39"/>
    </row>
    <row r="781">
      <c r="A781" s="7">
        <v>657.0</v>
      </c>
      <c r="B781" s="11" t="s">
        <v>1846</v>
      </c>
      <c r="C781" s="11" t="s">
        <v>1847</v>
      </c>
      <c r="D781" s="7">
        <v>2010.0</v>
      </c>
      <c r="E781" s="11" t="s">
        <v>370</v>
      </c>
      <c r="F781" s="12" t="s">
        <v>39</v>
      </c>
      <c r="G781" s="39">
        <v>40.0</v>
      </c>
      <c r="H781" s="14" t="s">
        <v>40</v>
      </c>
      <c r="I781" s="39">
        <v>0.0</v>
      </c>
      <c r="J781" s="16" t="s">
        <v>3436</v>
      </c>
      <c r="K781" s="25"/>
      <c r="L781" s="25"/>
      <c r="M781" s="25"/>
      <c r="N781" s="25"/>
      <c r="O781" s="25"/>
      <c r="P781" s="25"/>
      <c r="S781" s="39"/>
      <c r="T781" s="39"/>
      <c r="U781" s="39"/>
      <c r="V781" s="39"/>
      <c r="W781" s="39"/>
    </row>
    <row r="782">
      <c r="A782" s="7">
        <v>658.0</v>
      </c>
      <c r="B782" s="11" t="s">
        <v>1849</v>
      </c>
      <c r="C782" s="11" t="s">
        <v>1850</v>
      </c>
      <c r="D782" s="7">
        <v>2010.0</v>
      </c>
      <c r="E782" s="11" t="s">
        <v>84</v>
      </c>
      <c r="F782" s="12" t="s">
        <v>39</v>
      </c>
      <c r="G782" s="72"/>
      <c r="H782" s="14" t="s">
        <v>40</v>
      </c>
      <c r="I782" s="72"/>
      <c r="J782" s="16" t="s">
        <v>3436</v>
      </c>
      <c r="K782" s="25"/>
      <c r="L782" s="25"/>
      <c r="M782" s="25"/>
      <c r="N782" s="25"/>
      <c r="O782" s="25"/>
      <c r="P782" s="11" t="s">
        <v>1852</v>
      </c>
      <c r="X782" s="39"/>
      <c r="Y782" s="39"/>
      <c r="Z782" s="39"/>
      <c r="AA782" s="39"/>
      <c r="AB782" s="39"/>
      <c r="AC782" s="39"/>
      <c r="AD782" s="39"/>
    </row>
    <row r="783">
      <c r="A783" s="7">
        <v>659.0</v>
      </c>
      <c r="B783" s="11" t="s">
        <v>1853</v>
      </c>
      <c r="C783" s="11" t="s">
        <v>1854</v>
      </c>
      <c r="D783" s="7">
        <v>2010.0</v>
      </c>
      <c r="E783" s="11" t="s">
        <v>1856</v>
      </c>
      <c r="F783" s="12" t="s">
        <v>40</v>
      </c>
      <c r="G783" s="39">
        <v>0.0</v>
      </c>
      <c r="H783" s="14" t="s">
        <v>39</v>
      </c>
      <c r="I783" s="39">
        <v>126.0</v>
      </c>
      <c r="J783" s="16" t="s">
        <v>3436</v>
      </c>
      <c r="K783" s="25"/>
      <c r="L783" s="25"/>
      <c r="M783" s="25"/>
      <c r="N783" s="25"/>
      <c r="O783" s="25"/>
      <c r="P783" s="11" t="s">
        <v>1857</v>
      </c>
      <c r="S783" s="39"/>
      <c r="T783" s="39"/>
      <c r="U783" s="39"/>
      <c r="V783" s="39"/>
      <c r="W783" s="39"/>
    </row>
    <row r="784">
      <c r="A784" s="34">
        <v>660.0</v>
      </c>
      <c r="B784" s="35" t="s">
        <v>3089</v>
      </c>
      <c r="C784" s="35" t="s">
        <v>3090</v>
      </c>
      <c r="D784" s="35">
        <v>2010.0</v>
      </c>
      <c r="E784" s="9" t="s">
        <v>31</v>
      </c>
      <c r="F784" s="9" t="s">
        <v>31</v>
      </c>
      <c r="G784" s="9" t="s">
        <v>31</v>
      </c>
      <c r="H784" s="9" t="s">
        <v>31</v>
      </c>
      <c r="I784" s="9" t="s">
        <v>31</v>
      </c>
      <c r="J784" s="9" t="s">
        <v>31</v>
      </c>
      <c r="K784" s="9" t="s">
        <v>31</v>
      </c>
      <c r="L784" s="9" t="s">
        <v>31</v>
      </c>
      <c r="M784" s="9" t="s">
        <v>31</v>
      </c>
      <c r="N784" s="9" t="s">
        <v>31</v>
      </c>
      <c r="O784" s="9" t="s">
        <v>31</v>
      </c>
      <c r="P784" s="9" t="s">
        <v>31</v>
      </c>
      <c r="Q784" s="39"/>
      <c r="R784" s="39"/>
      <c r="S784" s="39"/>
      <c r="T784" s="39"/>
      <c r="U784" s="39"/>
      <c r="V784" s="39"/>
      <c r="W784" s="39"/>
      <c r="X784" s="39"/>
      <c r="Y784" s="39"/>
      <c r="Z784" s="39"/>
      <c r="AA784" s="39"/>
      <c r="AB784" s="39"/>
      <c r="AC784" s="39"/>
      <c r="AD784" s="39"/>
    </row>
    <row r="785">
      <c r="A785" s="7">
        <v>661.0</v>
      </c>
      <c r="B785" s="11" t="s">
        <v>1858</v>
      </c>
      <c r="C785" s="11" t="s">
        <v>1859</v>
      </c>
      <c r="D785" s="7">
        <v>2010.0</v>
      </c>
      <c r="E785" s="11" t="s">
        <v>84</v>
      </c>
      <c r="F785" s="12" t="s">
        <v>39</v>
      </c>
      <c r="G785" s="39">
        <v>24.0</v>
      </c>
      <c r="H785" s="14" t="s">
        <v>40</v>
      </c>
      <c r="I785" s="39">
        <v>0.0</v>
      </c>
      <c r="J785" s="16" t="s">
        <v>3436</v>
      </c>
      <c r="K785" s="25"/>
      <c r="L785" s="25"/>
      <c r="M785" s="25"/>
      <c r="N785" s="25"/>
      <c r="O785" s="25"/>
      <c r="P785" s="11" t="s">
        <v>1861</v>
      </c>
      <c r="X785" s="39"/>
      <c r="Y785" s="39"/>
      <c r="Z785" s="39"/>
      <c r="AA785" s="39"/>
      <c r="AB785" s="39"/>
      <c r="AC785" s="39"/>
      <c r="AD785" s="39"/>
      <c r="AE785" s="39"/>
    </row>
    <row r="786">
      <c r="A786" s="7">
        <v>662.0</v>
      </c>
      <c r="B786" s="11" t="s">
        <v>1862</v>
      </c>
      <c r="C786" s="11" t="s">
        <v>1863</v>
      </c>
      <c r="D786" s="7">
        <v>2010.0</v>
      </c>
      <c r="E786" s="11" t="s">
        <v>534</v>
      </c>
      <c r="F786" s="12" t="s">
        <v>40</v>
      </c>
      <c r="G786" s="39">
        <v>0.0</v>
      </c>
      <c r="H786" s="14" t="s">
        <v>39</v>
      </c>
      <c r="I786" s="40">
        <v>55.0</v>
      </c>
      <c r="J786" s="16" t="s">
        <v>3436</v>
      </c>
      <c r="K786" s="25"/>
      <c r="L786" s="25"/>
      <c r="M786" s="25"/>
      <c r="N786" s="25"/>
      <c r="O786" s="25"/>
      <c r="P786" s="25"/>
      <c r="S786" s="39"/>
      <c r="T786" s="39"/>
      <c r="U786" s="39"/>
      <c r="V786" s="39"/>
      <c r="W786" s="39"/>
    </row>
    <row r="787">
      <c r="A787" s="34">
        <v>663.0</v>
      </c>
      <c r="B787" s="35" t="s">
        <v>3092</v>
      </c>
      <c r="C787" s="35" t="s">
        <v>3093</v>
      </c>
      <c r="D787" s="35">
        <v>2010.0</v>
      </c>
      <c r="E787" s="9" t="s">
        <v>31</v>
      </c>
      <c r="F787" s="9" t="s">
        <v>31</v>
      </c>
      <c r="G787" s="9" t="s">
        <v>31</v>
      </c>
      <c r="H787" s="9" t="s">
        <v>31</v>
      </c>
      <c r="I787" s="9" t="s">
        <v>31</v>
      </c>
      <c r="J787" s="9" t="s">
        <v>31</v>
      </c>
      <c r="K787" s="9" t="s">
        <v>31</v>
      </c>
      <c r="L787" s="9" t="s">
        <v>31</v>
      </c>
      <c r="M787" s="9" t="s">
        <v>31</v>
      </c>
      <c r="N787" s="9" t="s">
        <v>31</v>
      </c>
      <c r="O787" s="9" t="s">
        <v>31</v>
      </c>
      <c r="P787" s="9" t="s">
        <v>31</v>
      </c>
      <c r="Q787" s="39"/>
      <c r="R787" s="39"/>
      <c r="AE787" s="39"/>
      <c r="AF787" s="39"/>
      <c r="AG787" s="39"/>
      <c r="AH787" s="39"/>
      <c r="AI787" s="39"/>
      <c r="AJ787" s="39"/>
      <c r="AK787" s="39"/>
      <c r="AL787" s="39"/>
      <c r="AM787" s="39"/>
    </row>
    <row r="788">
      <c r="A788" s="34">
        <v>664.0</v>
      </c>
      <c r="B788" s="35" t="s">
        <v>3095</v>
      </c>
      <c r="C788" s="35" t="s">
        <v>3096</v>
      </c>
      <c r="D788" s="35">
        <v>2010.0</v>
      </c>
      <c r="E788" s="9" t="s">
        <v>31</v>
      </c>
      <c r="F788" s="9" t="s">
        <v>31</v>
      </c>
      <c r="G788" s="9" t="s">
        <v>31</v>
      </c>
      <c r="H788" s="9" t="s">
        <v>31</v>
      </c>
      <c r="I788" s="9" t="s">
        <v>31</v>
      </c>
      <c r="J788" s="9" t="s">
        <v>31</v>
      </c>
      <c r="K788" s="9" t="s">
        <v>31</v>
      </c>
      <c r="L788" s="9" t="s">
        <v>31</v>
      </c>
      <c r="M788" s="9" t="s">
        <v>31</v>
      </c>
      <c r="N788" s="9" t="s">
        <v>31</v>
      </c>
      <c r="O788" s="9" t="s">
        <v>31</v>
      </c>
      <c r="P788" s="9" t="s">
        <v>31</v>
      </c>
      <c r="Q788" s="39"/>
      <c r="R788" s="39"/>
      <c r="S788" s="39"/>
      <c r="T788" s="39"/>
      <c r="U788" s="39"/>
      <c r="V788" s="39"/>
      <c r="W788" s="39"/>
      <c r="AE788" s="39"/>
    </row>
    <row r="789">
      <c r="A789" s="7">
        <v>665.0</v>
      </c>
      <c r="B789" s="11" t="s">
        <v>1865</v>
      </c>
      <c r="C789" s="11" t="s">
        <v>1866</v>
      </c>
      <c r="D789" s="7">
        <v>2010.0</v>
      </c>
      <c r="E789" s="11" t="s">
        <v>1868</v>
      </c>
      <c r="F789" s="14" t="s">
        <v>39</v>
      </c>
      <c r="G789" s="39">
        <v>14.0</v>
      </c>
      <c r="H789" s="14" t="s">
        <v>39</v>
      </c>
      <c r="I789" s="39">
        <v>13.0</v>
      </c>
      <c r="J789" s="12" t="s">
        <v>40</v>
      </c>
      <c r="K789" s="11"/>
      <c r="L789" s="25"/>
      <c r="M789" s="25"/>
      <c r="N789" s="25"/>
      <c r="O789" s="25"/>
      <c r="P789" s="11" t="s">
        <v>1869</v>
      </c>
      <c r="AF789" s="39"/>
      <c r="AG789" s="39"/>
      <c r="AH789" s="39"/>
      <c r="AI789" s="39"/>
      <c r="AJ789" s="39"/>
      <c r="AK789" s="39"/>
      <c r="AL789" s="39"/>
      <c r="AM789" s="39"/>
    </row>
    <row r="790">
      <c r="A790" s="34">
        <v>666.0</v>
      </c>
      <c r="B790" s="35" t="s">
        <v>3098</v>
      </c>
      <c r="C790" s="35" t="s">
        <v>3099</v>
      </c>
      <c r="D790" s="35">
        <v>2010.0</v>
      </c>
      <c r="E790" s="9" t="s">
        <v>31</v>
      </c>
      <c r="F790" s="9" t="s">
        <v>31</v>
      </c>
      <c r="G790" s="9" t="s">
        <v>31</v>
      </c>
      <c r="H790" s="9" t="s">
        <v>31</v>
      </c>
      <c r="I790" s="9" t="s">
        <v>31</v>
      </c>
      <c r="J790" s="9" t="s">
        <v>31</v>
      </c>
      <c r="K790" s="9" t="s">
        <v>31</v>
      </c>
      <c r="L790" s="9" t="s">
        <v>31</v>
      </c>
      <c r="M790" s="9" t="s">
        <v>31</v>
      </c>
      <c r="N790" s="9" t="s">
        <v>31</v>
      </c>
      <c r="O790" s="9" t="s">
        <v>31</v>
      </c>
      <c r="P790" s="9" t="s">
        <v>31</v>
      </c>
      <c r="Q790" s="39"/>
      <c r="R790" s="39"/>
      <c r="AF790" s="39"/>
      <c r="AG790" s="39"/>
      <c r="AH790" s="39"/>
      <c r="AI790" s="39"/>
      <c r="AJ790" s="39"/>
      <c r="AK790" s="39"/>
      <c r="AL790" s="39"/>
      <c r="AM790" s="39"/>
    </row>
    <row r="791">
      <c r="A791" s="7">
        <v>667.0</v>
      </c>
      <c r="B791" s="8" t="s">
        <v>3791</v>
      </c>
      <c r="C791" s="8" t="s">
        <v>3792</v>
      </c>
      <c r="D791" s="7">
        <v>2010.0</v>
      </c>
      <c r="E791" s="9" t="s">
        <v>31</v>
      </c>
      <c r="F791" s="9" t="s">
        <v>31</v>
      </c>
      <c r="G791" s="9" t="s">
        <v>31</v>
      </c>
      <c r="H791" s="9" t="s">
        <v>31</v>
      </c>
      <c r="I791" s="9" t="s">
        <v>31</v>
      </c>
      <c r="J791" s="9" t="s">
        <v>31</v>
      </c>
      <c r="K791" s="40"/>
      <c r="L791" s="40"/>
      <c r="M791" s="40"/>
      <c r="N791" s="40"/>
      <c r="O791" s="40"/>
      <c r="P791" s="40"/>
      <c r="Q791" s="39"/>
      <c r="R791" s="39"/>
      <c r="S791" s="39"/>
      <c r="T791" s="39"/>
      <c r="U791" s="39"/>
      <c r="V791" s="39"/>
      <c r="W791" s="39"/>
    </row>
    <row r="792">
      <c r="A792" s="34">
        <v>668.0</v>
      </c>
      <c r="B792" s="35" t="s">
        <v>3101</v>
      </c>
      <c r="C792" s="35" t="s">
        <v>3102</v>
      </c>
      <c r="D792" s="35">
        <v>2010.0</v>
      </c>
      <c r="E792" s="9" t="s">
        <v>31</v>
      </c>
      <c r="F792" s="9" t="s">
        <v>31</v>
      </c>
      <c r="G792" s="9" t="s">
        <v>31</v>
      </c>
      <c r="H792" s="9" t="s">
        <v>31</v>
      </c>
      <c r="I792" s="9" t="s">
        <v>31</v>
      </c>
      <c r="J792" s="9" t="s">
        <v>31</v>
      </c>
      <c r="K792" s="9" t="s">
        <v>31</v>
      </c>
      <c r="L792" s="9" t="s">
        <v>31</v>
      </c>
      <c r="M792" s="9" t="s">
        <v>31</v>
      </c>
      <c r="N792" s="9" t="s">
        <v>31</v>
      </c>
      <c r="O792" s="9" t="s">
        <v>31</v>
      </c>
      <c r="P792" s="9" t="s">
        <v>31</v>
      </c>
      <c r="Q792" s="39"/>
      <c r="R792" s="39"/>
    </row>
    <row r="793">
      <c r="A793" s="7">
        <v>669.0</v>
      </c>
      <c r="B793" s="11" t="s">
        <v>1870</v>
      </c>
      <c r="C793" s="11" t="s">
        <v>1871</v>
      </c>
      <c r="D793" s="7">
        <v>2010.0</v>
      </c>
      <c r="E793" s="11" t="s">
        <v>47</v>
      </c>
      <c r="F793" s="12" t="s">
        <v>39</v>
      </c>
      <c r="G793" s="39">
        <v>15.0</v>
      </c>
      <c r="H793" s="14" t="s">
        <v>40</v>
      </c>
      <c r="I793" s="39">
        <v>13.0</v>
      </c>
      <c r="J793" s="16" t="s">
        <v>3436</v>
      </c>
      <c r="K793" s="25"/>
      <c r="L793" s="25"/>
      <c r="M793" s="25"/>
      <c r="N793" s="25"/>
      <c r="O793" s="25"/>
      <c r="P793" s="25"/>
      <c r="S793" s="39"/>
      <c r="T793" s="39"/>
      <c r="U793" s="39"/>
      <c r="V793" s="39"/>
      <c r="W793" s="39"/>
    </row>
    <row r="794">
      <c r="A794" s="34">
        <v>670.0</v>
      </c>
      <c r="B794" s="35" t="s">
        <v>3104</v>
      </c>
      <c r="C794" s="35" t="s">
        <v>3105</v>
      </c>
      <c r="D794" s="35">
        <v>2010.0</v>
      </c>
      <c r="E794" s="9" t="s">
        <v>31</v>
      </c>
      <c r="F794" s="9" t="s">
        <v>31</v>
      </c>
      <c r="G794" s="9" t="s">
        <v>31</v>
      </c>
      <c r="H794" s="9" t="s">
        <v>31</v>
      </c>
      <c r="I794" s="9" t="s">
        <v>31</v>
      </c>
      <c r="J794" s="9" t="s">
        <v>31</v>
      </c>
      <c r="K794" s="9" t="s">
        <v>31</v>
      </c>
      <c r="L794" s="9" t="s">
        <v>31</v>
      </c>
      <c r="M794" s="9" t="s">
        <v>31</v>
      </c>
      <c r="N794" s="9" t="s">
        <v>31</v>
      </c>
      <c r="O794" s="9" t="s">
        <v>31</v>
      </c>
      <c r="P794" s="9" t="s">
        <v>31</v>
      </c>
      <c r="Q794" s="39"/>
      <c r="R794" s="39"/>
      <c r="S794" s="39"/>
      <c r="T794" s="39"/>
      <c r="U794" s="39"/>
      <c r="V794" s="39"/>
      <c r="W794" s="39"/>
      <c r="X794" s="39"/>
      <c r="Y794" s="39"/>
      <c r="Z794" s="39"/>
      <c r="AA794" s="39"/>
      <c r="AB794" s="39"/>
      <c r="AC794" s="39"/>
      <c r="AD794" s="39"/>
    </row>
    <row r="795">
      <c r="A795" s="34">
        <v>671.0</v>
      </c>
      <c r="B795" s="35" t="s">
        <v>3107</v>
      </c>
      <c r="C795" s="35" t="s">
        <v>3108</v>
      </c>
      <c r="D795" s="35">
        <v>2010.0</v>
      </c>
      <c r="E795" s="9" t="s">
        <v>31</v>
      </c>
      <c r="F795" s="9" t="s">
        <v>31</v>
      </c>
      <c r="G795" s="9" t="s">
        <v>31</v>
      </c>
      <c r="H795" s="9" t="s">
        <v>31</v>
      </c>
      <c r="I795" s="9" t="s">
        <v>31</v>
      </c>
      <c r="J795" s="9" t="s">
        <v>31</v>
      </c>
      <c r="K795" s="9" t="s">
        <v>31</v>
      </c>
      <c r="L795" s="9" t="s">
        <v>31</v>
      </c>
      <c r="M795" s="9" t="s">
        <v>31</v>
      </c>
      <c r="N795" s="9" t="s">
        <v>31</v>
      </c>
      <c r="O795" s="9" t="s">
        <v>31</v>
      </c>
      <c r="P795" s="9" t="s">
        <v>31</v>
      </c>
      <c r="Q795" s="39"/>
      <c r="R795" s="39"/>
    </row>
    <row r="796">
      <c r="A796" s="7">
        <v>672.0</v>
      </c>
      <c r="B796" s="11" t="s">
        <v>1873</v>
      </c>
      <c r="C796" s="11" t="s">
        <v>1874</v>
      </c>
      <c r="D796" s="7">
        <v>2010.0</v>
      </c>
      <c r="E796" s="11" t="s">
        <v>443</v>
      </c>
      <c r="F796" s="12" t="s">
        <v>39</v>
      </c>
      <c r="G796" s="39">
        <v>40.0</v>
      </c>
      <c r="H796" s="14" t="s">
        <v>40</v>
      </c>
      <c r="I796" s="39">
        <v>0.0</v>
      </c>
      <c r="J796" s="16" t="s">
        <v>3436</v>
      </c>
      <c r="K796" s="25"/>
      <c r="L796" s="25"/>
      <c r="M796" s="25"/>
      <c r="N796" s="25"/>
      <c r="O796" s="25"/>
      <c r="P796" s="25"/>
      <c r="S796" s="39"/>
      <c r="T796" s="39"/>
      <c r="U796" s="39"/>
      <c r="V796" s="39"/>
      <c r="W796" s="39"/>
      <c r="X796" s="39"/>
      <c r="Y796" s="39"/>
      <c r="Z796" s="39"/>
      <c r="AA796" s="39"/>
      <c r="AB796" s="39"/>
      <c r="AC796" s="39"/>
      <c r="AD796" s="39"/>
    </row>
    <row r="797">
      <c r="A797" s="34">
        <v>673.0</v>
      </c>
      <c r="B797" s="35" t="s">
        <v>3110</v>
      </c>
      <c r="C797" s="35" t="s">
        <v>3111</v>
      </c>
      <c r="D797" s="35">
        <v>2010.0</v>
      </c>
      <c r="E797" s="9" t="s">
        <v>31</v>
      </c>
      <c r="F797" s="9" t="s">
        <v>31</v>
      </c>
      <c r="G797" s="9" t="s">
        <v>31</v>
      </c>
      <c r="H797" s="9" t="s">
        <v>31</v>
      </c>
      <c r="I797" s="9" t="s">
        <v>31</v>
      </c>
      <c r="J797" s="9" t="s">
        <v>31</v>
      </c>
      <c r="K797" s="9" t="s">
        <v>31</v>
      </c>
      <c r="L797" s="9" t="s">
        <v>31</v>
      </c>
      <c r="M797" s="9" t="s">
        <v>31</v>
      </c>
      <c r="N797" s="9" t="s">
        <v>31</v>
      </c>
      <c r="O797" s="9" t="s">
        <v>31</v>
      </c>
      <c r="P797" s="9" t="s">
        <v>31</v>
      </c>
      <c r="Q797" s="39"/>
      <c r="R797" s="39"/>
      <c r="AE797" s="39"/>
    </row>
    <row r="798">
      <c r="A798" s="7">
        <v>674.0</v>
      </c>
      <c r="B798" s="11" t="s">
        <v>1876</v>
      </c>
      <c r="C798" s="11" t="s">
        <v>1877</v>
      </c>
      <c r="D798" s="7">
        <v>2010.0</v>
      </c>
      <c r="E798" s="11" t="s">
        <v>1879</v>
      </c>
      <c r="F798" s="12" t="s">
        <v>39</v>
      </c>
      <c r="G798" s="39">
        <v>32.0</v>
      </c>
      <c r="H798" s="14" t="s">
        <v>40</v>
      </c>
      <c r="I798" s="39">
        <v>0.0</v>
      </c>
      <c r="J798" s="16" t="s">
        <v>3436</v>
      </c>
      <c r="K798" s="25"/>
      <c r="L798" s="25"/>
      <c r="M798" s="25"/>
      <c r="N798" s="25"/>
      <c r="O798" s="25"/>
      <c r="P798" s="25"/>
      <c r="X798" s="39"/>
      <c r="Y798" s="39"/>
      <c r="Z798" s="39"/>
      <c r="AA798" s="39"/>
      <c r="AB798" s="39"/>
      <c r="AC798" s="39"/>
      <c r="AD798" s="39"/>
    </row>
    <row r="799">
      <c r="A799" s="34">
        <v>675.0</v>
      </c>
      <c r="B799" s="35" t="s">
        <v>3113</v>
      </c>
      <c r="C799" s="35" t="s">
        <v>3114</v>
      </c>
      <c r="D799" s="35">
        <v>2010.0</v>
      </c>
      <c r="E799" s="9" t="s">
        <v>31</v>
      </c>
      <c r="F799" s="9" t="s">
        <v>31</v>
      </c>
      <c r="G799" s="9" t="s">
        <v>31</v>
      </c>
      <c r="H799" s="9" t="s">
        <v>31</v>
      </c>
      <c r="I799" s="9" t="s">
        <v>31</v>
      </c>
      <c r="J799" s="9" t="s">
        <v>31</v>
      </c>
      <c r="K799" s="9" t="s">
        <v>31</v>
      </c>
      <c r="L799" s="9" t="s">
        <v>31</v>
      </c>
      <c r="M799" s="9" t="s">
        <v>31</v>
      </c>
      <c r="N799" s="9" t="s">
        <v>31</v>
      </c>
      <c r="O799" s="9" t="s">
        <v>31</v>
      </c>
      <c r="P799" s="9" t="s">
        <v>31</v>
      </c>
      <c r="R799" s="39"/>
      <c r="AE799" s="39"/>
      <c r="AF799" s="39"/>
      <c r="AG799" s="39"/>
      <c r="AH799" s="39"/>
      <c r="AI799" s="39"/>
      <c r="AJ799" s="39"/>
      <c r="AK799" s="39"/>
      <c r="AL799" s="39"/>
      <c r="AM799" s="39"/>
    </row>
    <row r="800">
      <c r="A800" s="7">
        <v>676.0</v>
      </c>
      <c r="B800" s="11" t="s">
        <v>1880</v>
      </c>
      <c r="C800" s="11" t="s">
        <v>1881</v>
      </c>
      <c r="D800" s="7">
        <v>2010.0</v>
      </c>
      <c r="E800" s="11" t="s">
        <v>47</v>
      </c>
      <c r="F800" s="12" t="s">
        <v>39</v>
      </c>
      <c r="G800" s="72"/>
      <c r="H800" s="14" t="s">
        <v>40</v>
      </c>
      <c r="I800" s="39">
        <v>0.0</v>
      </c>
      <c r="J800" s="16" t="s">
        <v>3436</v>
      </c>
      <c r="K800" s="25"/>
      <c r="L800" s="25"/>
      <c r="M800" s="25"/>
      <c r="N800" s="25"/>
      <c r="O800" s="25"/>
      <c r="P800" s="25"/>
      <c r="S800" s="20"/>
      <c r="T800" s="20"/>
      <c r="U800" s="20"/>
      <c r="V800" s="20"/>
      <c r="W800" s="20"/>
    </row>
    <row r="801">
      <c r="A801" s="7">
        <v>677.0</v>
      </c>
      <c r="B801" s="11" t="s">
        <v>1883</v>
      </c>
      <c r="C801" s="11" t="s">
        <v>1884</v>
      </c>
      <c r="D801" s="7">
        <v>2009.0</v>
      </c>
      <c r="E801" s="11" t="s">
        <v>140</v>
      </c>
      <c r="F801" s="12" t="s">
        <v>39</v>
      </c>
      <c r="G801" s="72"/>
      <c r="H801" s="14" t="s">
        <v>40</v>
      </c>
      <c r="I801" s="72"/>
      <c r="J801" s="16" t="s">
        <v>3436</v>
      </c>
      <c r="K801" s="25"/>
      <c r="L801" s="25"/>
      <c r="M801" s="25"/>
      <c r="N801" s="25"/>
      <c r="O801" s="25"/>
      <c r="P801" s="11" t="s">
        <v>1886</v>
      </c>
      <c r="S801" s="39"/>
      <c r="T801" s="39"/>
      <c r="U801" s="39"/>
      <c r="V801" s="39"/>
      <c r="W801" s="39"/>
      <c r="AE801" s="39"/>
      <c r="AF801" s="39"/>
      <c r="AG801" s="39"/>
      <c r="AH801" s="39"/>
      <c r="AI801" s="39"/>
      <c r="AJ801" s="39"/>
      <c r="AK801" s="39"/>
      <c r="AL801" s="39"/>
      <c r="AM801" s="39"/>
    </row>
    <row r="802">
      <c r="A802" s="34">
        <v>678.0</v>
      </c>
      <c r="B802" s="35" t="s">
        <v>3116</v>
      </c>
      <c r="C802" s="35" t="s">
        <v>3117</v>
      </c>
      <c r="D802" s="35">
        <v>2009.0</v>
      </c>
      <c r="E802" s="9" t="s">
        <v>31</v>
      </c>
      <c r="F802" s="9" t="s">
        <v>31</v>
      </c>
      <c r="G802" s="9" t="s">
        <v>31</v>
      </c>
      <c r="H802" s="9" t="s">
        <v>31</v>
      </c>
      <c r="I802" s="9" t="s">
        <v>31</v>
      </c>
      <c r="J802" s="9" t="s">
        <v>31</v>
      </c>
      <c r="K802" s="9" t="s">
        <v>31</v>
      </c>
      <c r="L802" s="9" t="s">
        <v>31</v>
      </c>
      <c r="M802" s="9" t="s">
        <v>31</v>
      </c>
      <c r="N802" s="9" t="s">
        <v>31</v>
      </c>
      <c r="O802" s="9" t="s">
        <v>31</v>
      </c>
      <c r="P802" s="9" t="s">
        <v>31</v>
      </c>
      <c r="Q802" s="39"/>
      <c r="R802" s="39"/>
    </row>
    <row r="803">
      <c r="A803" s="7">
        <v>679.0</v>
      </c>
      <c r="B803" s="11" t="s">
        <v>1887</v>
      </c>
      <c r="C803" s="11" t="s">
        <v>1888</v>
      </c>
      <c r="D803" s="7">
        <v>2009.0</v>
      </c>
      <c r="E803" s="11" t="s">
        <v>1890</v>
      </c>
      <c r="F803" s="12" t="s">
        <v>39</v>
      </c>
      <c r="G803" s="72"/>
      <c r="H803" s="14" t="s">
        <v>40</v>
      </c>
      <c r="I803" s="39">
        <v>0.0</v>
      </c>
      <c r="J803" s="16" t="s">
        <v>3436</v>
      </c>
      <c r="K803" s="25"/>
      <c r="L803" s="25"/>
      <c r="M803" s="25"/>
      <c r="N803" s="25"/>
      <c r="O803" s="25"/>
      <c r="P803" s="25"/>
      <c r="X803" s="20"/>
      <c r="Y803" s="20"/>
      <c r="Z803" s="20"/>
      <c r="AA803" s="20"/>
      <c r="AB803" s="20"/>
      <c r="AC803" s="20"/>
      <c r="AD803" s="20"/>
      <c r="AF803" s="39"/>
      <c r="AG803" s="39"/>
      <c r="AH803" s="39"/>
      <c r="AI803" s="39"/>
      <c r="AJ803" s="39"/>
      <c r="AK803" s="39"/>
      <c r="AL803" s="39"/>
      <c r="AM803" s="39"/>
    </row>
    <row r="804">
      <c r="A804" s="7">
        <v>680.0</v>
      </c>
      <c r="B804" s="8" t="s">
        <v>3793</v>
      </c>
      <c r="C804" s="8" t="s">
        <v>3794</v>
      </c>
      <c r="D804" s="7">
        <v>2009.0</v>
      </c>
      <c r="E804" s="11" t="s">
        <v>47</v>
      </c>
      <c r="F804" s="39" t="s">
        <v>40</v>
      </c>
      <c r="G804" s="39">
        <v>0.0</v>
      </c>
      <c r="H804" s="39" t="s">
        <v>39</v>
      </c>
      <c r="I804" s="39">
        <v>96.0</v>
      </c>
      <c r="J804" s="16" t="s">
        <v>3436</v>
      </c>
      <c r="K804" s="40"/>
      <c r="L804" s="40"/>
      <c r="M804" s="40"/>
      <c r="N804" s="40"/>
      <c r="O804" s="40"/>
      <c r="P804" s="40"/>
      <c r="Q804" s="39" t="s">
        <v>3786</v>
      </c>
      <c r="R804" s="39"/>
      <c r="S804" s="39"/>
      <c r="T804" s="39"/>
      <c r="U804" s="39"/>
      <c r="V804" s="39"/>
      <c r="W804" s="39"/>
    </row>
    <row r="805">
      <c r="A805" s="34">
        <v>681.0</v>
      </c>
      <c r="B805" s="35" t="s">
        <v>3119</v>
      </c>
      <c r="C805" s="35" t="s">
        <v>3120</v>
      </c>
      <c r="D805" s="35">
        <v>2009.0</v>
      </c>
      <c r="E805" s="9" t="s">
        <v>31</v>
      </c>
      <c r="F805" s="9" t="s">
        <v>31</v>
      </c>
      <c r="G805" s="9" t="s">
        <v>31</v>
      </c>
      <c r="H805" s="9" t="s">
        <v>31</v>
      </c>
      <c r="I805" s="9" t="s">
        <v>31</v>
      </c>
      <c r="J805" s="9" t="s">
        <v>31</v>
      </c>
      <c r="K805" s="9" t="s">
        <v>31</v>
      </c>
      <c r="L805" s="9" t="s">
        <v>31</v>
      </c>
      <c r="M805" s="9" t="s">
        <v>31</v>
      </c>
      <c r="N805" s="9" t="s">
        <v>31</v>
      </c>
      <c r="O805" s="9" t="s">
        <v>31</v>
      </c>
      <c r="P805" s="9" t="s">
        <v>31</v>
      </c>
      <c r="Q805" s="39"/>
      <c r="R805" s="39"/>
      <c r="S805" s="39"/>
      <c r="T805" s="39"/>
      <c r="U805" s="39"/>
      <c r="V805" s="39"/>
      <c r="W805" s="39"/>
    </row>
    <row r="806">
      <c r="A806" s="7">
        <v>682.0</v>
      </c>
      <c r="B806" s="11" t="s">
        <v>1891</v>
      </c>
      <c r="C806" s="11" t="s">
        <v>1892</v>
      </c>
      <c r="D806" s="7">
        <v>2009.0</v>
      </c>
      <c r="E806" s="11" t="s">
        <v>84</v>
      </c>
      <c r="F806" s="12" t="s">
        <v>39</v>
      </c>
      <c r="G806" s="72"/>
      <c r="H806" s="14" t="s">
        <v>40</v>
      </c>
      <c r="I806" s="39">
        <v>0.0</v>
      </c>
      <c r="J806" s="16" t="s">
        <v>3436</v>
      </c>
      <c r="K806" s="25"/>
      <c r="L806" s="25"/>
      <c r="M806" s="25"/>
      <c r="N806" s="25"/>
      <c r="O806" s="25"/>
      <c r="P806" s="25"/>
      <c r="S806" s="39"/>
      <c r="T806" s="39"/>
      <c r="U806" s="39"/>
      <c r="V806" s="39"/>
      <c r="W806" s="39"/>
      <c r="X806" s="39"/>
      <c r="Y806" s="39"/>
      <c r="Z806" s="39"/>
      <c r="AA806" s="39"/>
      <c r="AB806" s="39"/>
      <c r="AC806" s="39"/>
      <c r="AD806" s="39"/>
      <c r="AE806" s="20"/>
    </row>
    <row r="807">
      <c r="A807" s="34">
        <v>683.0</v>
      </c>
      <c r="B807" s="35" t="s">
        <v>3122</v>
      </c>
      <c r="C807" s="35" t="s">
        <v>3123</v>
      </c>
      <c r="D807" s="35">
        <v>2009.0</v>
      </c>
      <c r="E807" s="9" t="s">
        <v>31</v>
      </c>
      <c r="F807" s="9" t="s">
        <v>31</v>
      </c>
      <c r="G807" s="9" t="s">
        <v>31</v>
      </c>
      <c r="H807" s="9" t="s">
        <v>31</v>
      </c>
      <c r="I807" s="9" t="s">
        <v>31</v>
      </c>
      <c r="J807" s="9" t="s">
        <v>31</v>
      </c>
      <c r="K807" s="9" t="s">
        <v>31</v>
      </c>
      <c r="L807" s="9" t="s">
        <v>31</v>
      </c>
      <c r="M807" s="9" t="s">
        <v>31</v>
      </c>
      <c r="N807" s="9" t="s">
        <v>31</v>
      </c>
      <c r="O807" s="9" t="s">
        <v>31</v>
      </c>
      <c r="P807" s="9" t="s">
        <v>31</v>
      </c>
      <c r="Q807" s="39"/>
      <c r="R807" s="39"/>
    </row>
    <row r="808">
      <c r="A808" s="7">
        <v>684.0</v>
      </c>
      <c r="B808" s="11" t="s">
        <v>1894</v>
      </c>
      <c r="C808" s="11" t="s">
        <v>1895</v>
      </c>
      <c r="D808" s="7">
        <v>2009.0</v>
      </c>
      <c r="E808" s="11" t="s">
        <v>84</v>
      </c>
      <c r="F808" s="12" t="s">
        <v>39</v>
      </c>
      <c r="G808" s="39">
        <v>12.0</v>
      </c>
      <c r="H808" s="14" t="s">
        <v>40</v>
      </c>
      <c r="I808" s="39">
        <v>0.0</v>
      </c>
      <c r="J808" s="16" t="s">
        <v>3436</v>
      </c>
      <c r="K808" s="25"/>
      <c r="L808" s="25"/>
      <c r="M808" s="25"/>
      <c r="N808" s="25"/>
      <c r="O808" s="25"/>
      <c r="P808" s="25"/>
      <c r="X808" s="20"/>
      <c r="Y808" s="20"/>
      <c r="Z808" s="20"/>
      <c r="AA808" s="20"/>
      <c r="AB808" s="20"/>
      <c r="AC808" s="20"/>
      <c r="AD808" s="20"/>
      <c r="AF808" s="20"/>
      <c r="AG808" s="20"/>
      <c r="AH808" s="20"/>
      <c r="AI808" s="20"/>
      <c r="AJ808" s="20"/>
      <c r="AK808" s="20"/>
      <c r="AL808" s="20"/>
      <c r="AM808" s="20"/>
    </row>
    <row r="809">
      <c r="A809" s="7">
        <v>685.0</v>
      </c>
      <c r="B809" s="11" t="s">
        <v>1897</v>
      </c>
      <c r="C809" s="11" t="s">
        <v>1898</v>
      </c>
      <c r="D809" s="7">
        <v>2009.0</v>
      </c>
      <c r="E809" s="11" t="s">
        <v>84</v>
      </c>
      <c r="F809" s="12" t="s">
        <v>39</v>
      </c>
      <c r="G809" s="72"/>
      <c r="H809" s="14" t="s">
        <v>40</v>
      </c>
      <c r="I809" s="39">
        <v>0.0</v>
      </c>
      <c r="J809" s="16" t="s">
        <v>3436</v>
      </c>
      <c r="K809" s="25"/>
      <c r="L809" s="25"/>
      <c r="M809" s="25"/>
      <c r="N809" s="25"/>
      <c r="O809" s="25"/>
      <c r="P809" s="25"/>
      <c r="S809" s="39"/>
      <c r="T809" s="39"/>
      <c r="U809" s="39"/>
      <c r="V809" s="39"/>
      <c r="W809" s="39"/>
      <c r="AE809" s="39"/>
    </row>
    <row r="810">
      <c r="A810" s="7">
        <v>686.0</v>
      </c>
      <c r="B810" s="11" t="s">
        <v>1900</v>
      </c>
      <c r="C810" s="11" t="s">
        <v>1901</v>
      </c>
      <c r="D810" s="7">
        <v>2009.0</v>
      </c>
      <c r="E810" s="11" t="s">
        <v>490</v>
      </c>
      <c r="F810" s="14" t="s">
        <v>39</v>
      </c>
      <c r="G810" s="39" t="s">
        <v>74</v>
      </c>
      <c r="H810" s="14" t="s">
        <v>39</v>
      </c>
      <c r="I810" s="39" t="s">
        <v>74</v>
      </c>
      <c r="J810" s="12" t="s">
        <v>40</v>
      </c>
      <c r="K810" s="11"/>
      <c r="L810" s="25"/>
      <c r="M810" s="25"/>
      <c r="N810" s="25"/>
      <c r="O810" s="25"/>
      <c r="P810" s="25"/>
      <c r="S810" s="39"/>
      <c r="T810" s="39"/>
      <c r="U810" s="39"/>
      <c r="V810" s="39"/>
      <c r="W810" s="39"/>
      <c r="X810" s="39"/>
      <c r="Y810" s="39"/>
      <c r="Z810" s="39"/>
      <c r="AA810" s="39"/>
      <c r="AB810" s="39"/>
      <c r="AC810" s="39"/>
      <c r="AD810" s="39"/>
    </row>
    <row r="811">
      <c r="A811" s="7">
        <v>687.0</v>
      </c>
      <c r="B811" s="11" t="s">
        <v>1905</v>
      </c>
      <c r="C811" s="11" t="s">
        <v>1906</v>
      </c>
      <c r="D811" s="7">
        <v>2009.0</v>
      </c>
      <c r="E811" s="11" t="s">
        <v>74</v>
      </c>
      <c r="F811" s="12" t="s">
        <v>74</v>
      </c>
      <c r="G811" s="72"/>
      <c r="H811" s="12" t="s">
        <v>74</v>
      </c>
      <c r="I811" s="72"/>
      <c r="J811" s="12" t="s">
        <v>74</v>
      </c>
      <c r="K811" s="25"/>
      <c r="L811" s="25"/>
      <c r="M811" s="25"/>
      <c r="N811" s="25"/>
      <c r="O811" s="25"/>
      <c r="P811" s="11" t="s">
        <v>1908</v>
      </c>
      <c r="R811" s="20"/>
      <c r="S811" s="39"/>
      <c r="T811" s="39"/>
      <c r="U811" s="39"/>
      <c r="V811" s="39"/>
      <c r="W811" s="39"/>
      <c r="AE811" s="20"/>
      <c r="AF811" s="39"/>
      <c r="AG811" s="39"/>
      <c r="AH811" s="39"/>
      <c r="AI811" s="39"/>
      <c r="AJ811" s="39"/>
      <c r="AK811" s="39"/>
      <c r="AL811" s="39"/>
      <c r="AM811" s="39"/>
    </row>
    <row r="812">
      <c r="A812" s="34">
        <v>688.0</v>
      </c>
      <c r="B812" s="35" t="s">
        <v>3125</v>
      </c>
      <c r="C812" s="35" t="s">
        <v>3126</v>
      </c>
      <c r="D812" s="35">
        <v>2009.0</v>
      </c>
      <c r="E812" s="9" t="s">
        <v>31</v>
      </c>
      <c r="F812" s="9" t="s">
        <v>31</v>
      </c>
      <c r="G812" s="9" t="s">
        <v>31</v>
      </c>
      <c r="H812" s="9" t="s">
        <v>31</v>
      </c>
      <c r="I812" s="9" t="s">
        <v>31</v>
      </c>
      <c r="J812" s="9" t="s">
        <v>31</v>
      </c>
      <c r="K812" s="9" t="s">
        <v>31</v>
      </c>
      <c r="L812" s="9" t="s">
        <v>31</v>
      </c>
      <c r="M812" s="9" t="s">
        <v>31</v>
      </c>
      <c r="N812" s="9" t="s">
        <v>31</v>
      </c>
      <c r="O812" s="9" t="s">
        <v>31</v>
      </c>
      <c r="P812" s="9" t="s">
        <v>31</v>
      </c>
      <c r="Q812" s="39"/>
      <c r="R812" s="39"/>
    </row>
    <row r="813">
      <c r="A813" s="7">
        <v>689.0</v>
      </c>
      <c r="B813" s="11" t="s">
        <v>1909</v>
      </c>
      <c r="C813" s="11" t="s">
        <v>1910</v>
      </c>
      <c r="D813" s="7">
        <v>2009.0</v>
      </c>
      <c r="E813" s="11" t="s">
        <v>47</v>
      </c>
      <c r="F813" s="12" t="s">
        <v>74</v>
      </c>
      <c r="G813" s="72"/>
      <c r="H813" s="12" t="s">
        <v>74</v>
      </c>
      <c r="I813" s="72"/>
      <c r="J813" s="12" t="s">
        <v>74</v>
      </c>
      <c r="K813" s="25"/>
      <c r="L813" s="25"/>
      <c r="M813" s="25"/>
      <c r="N813" s="25"/>
      <c r="O813" s="25"/>
      <c r="P813" s="11" t="s">
        <v>202</v>
      </c>
      <c r="S813" s="39"/>
      <c r="T813" s="39"/>
      <c r="U813" s="39"/>
      <c r="V813" s="39"/>
      <c r="W813" s="39"/>
      <c r="AE813" s="39"/>
      <c r="AF813" s="20"/>
      <c r="AG813" s="20"/>
      <c r="AH813" s="20"/>
      <c r="AI813" s="20"/>
      <c r="AJ813" s="20"/>
      <c r="AK813" s="20"/>
      <c r="AL813" s="20"/>
      <c r="AM813" s="20"/>
    </row>
    <row r="814">
      <c r="A814" s="7">
        <v>690.0</v>
      </c>
      <c r="B814" s="11" t="s">
        <v>1912</v>
      </c>
      <c r="C814" s="11" t="s">
        <v>1913</v>
      </c>
      <c r="D814" s="7">
        <v>2009.0</v>
      </c>
      <c r="E814" s="11" t="s">
        <v>84</v>
      </c>
      <c r="F814" s="12" t="s">
        <v>40</v>
      </c>
      <c r="G814" s="39">
        <v>0.0</v>
      </c>
      <c r="H814" s="14" t="s">
        <v>39</v>
      </c>
      <c r="I814" s="39">
        <v>20.0</v>
      </c>
      <c r="J814" s="16" t="s">
        <v>3436</v>
      </c>
      <c r="K814" s="25"/>
      <c r="L814" s="25"/>
      <c r="M814" s="25"/>
      <c r="N814" s="25"/>
      <c r="O814" s="25"/>
      <c r="P814" s="25"/>
      <c r="S814" s="39"/>
      <c r="T814" s="39"/>
      <c r="U814" s="39"/>
      <c r="V814" s="39"/>
      <c r="W814" s="39"/>
    </row>
    <row r="815">
      <c r="A815" s="34">
        <v>691.0</v>
      </c>
      <c r="B815" s="35" t="s">
        <v>3128</v>
      </c>
      <c r="C815" s="35" t="s">
        <v>3129</v>
      </c>
      <c r="D815" s="35">
        <v>2009.0</v>
      </c>
      <c r="E815" s="9" t="s">
        <v>31</v>
      </c>
      <c r="F815" s="9" t="s">
        <v>31</v>
      </c>
      <c r="G815" s="9" t="s">
        <v>31</v>
      </c>
      <c r="H815" s="9" t="s">
        <v>31</v>
      </c>
      <c r="I815" s="9" t="s">
        <v>31</v>
      </c>
      <c r="J815" s="9" t="s">
        <v>31</v>
      </c>
      <c r="K815" s="9" t="s">
        <v>31</v>
      </c>
      <c r="L815" s="9" t="s">
        <v>31</v>
      </c>
      <c r="M815" s="9" t="s">
        <v>31</v>
      </c>
      <c r="N815" s="9" t="s">
        <v>31</v>
      </c>
      <c r="O815" s="9" t="s">
        <v>31</v>
      </c>
      <c r="P815" s="9" t="s">
        <v>31</v>
      </c>
      <c r="Q815" s="39"/>
      <c r="R815" s="39"/>
      <c r="AF815" s="39"/>
      <c r="AG815" s="39"/>
      <c r="AH815" s="39"/>
      <c r="AI815" s="39"/>
      <c r="AJ815" s="39"/>
      <c r="AK815" s="39"/>
      <c r="AL815" s="39"/>
      <c r="AM815" s="39"/>
    </row>
    <row r="816">
      <c r="A816" s="34">
        <v>692.0</v>
      </c>
      <c r="B816" s="35" t="s">
        <v>3131</v>
      </c>
      <c r="C816" s="35" t="s">
        <v>3132</v>
      </c>
      <c r="D816" s="35">
        <v>2009.0</v>
      </c>
      <c r="E816" s="9" t="s">
        <v>31</v>
      </c>
      <c r="F816" s="9" t="s">
        <v>31</v>
      </c>
      <c r="G816" s="9" t="s">
        <v>31</v>
      </c>
      <c r="H816" s="9" t="s">
        <v>31</v>
      </c>
      <c r="I816" s="9" t="s">
        <v>31</v>
      </c>
      <c r="J816" s="9" t="s">
        <v>31</v>
      </c>
      <c r="K816" s="9" t="s">
        <v>31</v>
      </c>
      <c r="L816" s="9" t="s">
        <v>31</v>
      </c>
      <c r="M816" s="9" t="s">
        <v>31</v>
      </c>
      <c r="N816" s="9" t="s">
        <v>31</v>
      </c>
      <c r="O816" s="9" t="s">
        <v>31</v>
      </c>
      <c r="P816" s="9" t="s">
        <v>31</v>
      </c>
      <c r="Q816" s="39"/>
      <c r="R816" s="39"/>
    </row>
    <row r="817">
      <c r="A817" s="34">
        <v>693.0</v>
      </c>
      <c r="B817" s="35" t="s">
        <v>3134</v>
      </c>
      <c r="C817" s="35" t="s">
        <v>3135</v>
      </c>
      <c r="D817" s="35">
        <v>2009.0</v>
      </c>
      <c r="E817" s="9" t="s">
        <v>31</v>
      </c>
      <c r="F817" s="9" t="s">
        <v>31</v>
      </c>
      <c r="G817" s="9" t="s">
        <v>31</v>
      </c>
      <c r="H817" s="9" t="s">
        <v>31</v>
      </c>
      <c r="I817" s="9" t="s">
        <v>31</v>
      </c>
      <c r="J817" s="9" t="s">
        <v>31</v>
      </c>
      <c r="K817" s="9" t="s">
        <v>31</v>
      </c>
      <c r="L817" s="9" t="s">
        <v>31</v>
      </c>
      <c r="M817" s="9" t="s">
        <v>31</v>
      </c>
      <c r="N817" s="9" t="s">
        <v>31</v>
      </c>
      <c r="O817" s="9" t="s">
        <v>31</v>
      </c>
      <c r="P817" s="9" t="s">
        <v>31</v>
      </c>
      <c r="Q817" s="39"/>
      <c r="R817" s="39"/>
    </row>
    <row r="818">
      <c r="A818" s="7">
        <v>694.0</v>
      </c>
      <c r="B818" s="11" t="s">
        <v>1915</v>
      </c>
      <c r="C818" s="11" t="s">
        <v>1916</v>
      </c>
      <c r="D818" s="7">
        <v>2009.0</v>
      </c>
      <c r="E818" s="11" t="s">
        <v>534</v>
      </c>
      <c r="F818" s="12" t="s">
        <v>39</v>
      </c>
      <c r="G818" s="39" t="s">
        <v>74</v>
      </c>
      <c r="H818" s="14" t="s">
        <v>39</v>
      </c>
      <c r="I818" s="39" t="s">
        <v>74</v>
      </c>
      <c r="J818" s="12" t="s">
        <v>40</v>
      </c>
      <c r="K818" s="11"/>
      <c r="L818" s="25"/>
      <c r="M818" s="25"/>
      <c r="N818" s="25"/>
      <c r="O818" s="25"/>
      <c r="P818" s="25"/>
      <c r="S818" s="20"/>
      <c r="T818" s="20"/>
      <c r="U818" s="20"/>
      <c r="V818" s="20"/>
      <c r="W818" s="20"/>
    </row>
    <row r="819">
      <c r="A819" s="7">
        <v>695.0</v>
      </c>
      <c r="B819" s="11" t="s">
        <v>1918</v>
      </c>
      <c r="C819" s="11" t="s">
        <v>1919</v>
      </c>
      <c r="D819" s="7">
        <v>2009.0</v>
      </c>
      <c r="E819" s="11" t="s">
        <v>47</v>
      </c>
      <c r="F819" s="12" t="s">
        <v>39</v>
      </c>
      <c r="G819" s="39">
        <v>108.0</v>
      </c>
      <c r="H819" s="14" t="s">
        <v>40</v>
      </c>
      <c r="I819" s="39">
        <v>0.0</v>
      </c>
      <c r="J819" s="16" t="s">
        <v>3436</v>
      </c>
      <c r="K819" s="25"/>
      <c r="L819" s="25"/>
      <c r="M819" s="25"/>
      <c r="N819" s="25"/>
      <c r="O819" s="25"/>
      <c r="P819" s="25"/>
    </row>
    <row r="820">
      <c r="A820" s="34">
        <v>696.0</v>
      </c>
      <c r="B820" s="35" t="s">
        <v>3137</v>
      </c>
      <c r="C820" s="35" t="s">
        <v>3138</v>
      </c>
      <c r="D820" s="35">
        <v>2009.0</v>
      </c>
      <c r="E820" s="9" t="s">
        <v>31</v>
      </c>
      <c r="F820" s="9" t="s">
        <v>31</v>
      </c>
      <c r="G820" s="9" t="s">
        <v>31</v>
      </c>
      <c r="H820" s="9" t="s">
        <v>31</v>
      </c>
      <c r="I820" s="9" t="s">
        <v>31</v>
      </c>
      <c r="J820" s="9" t="s">
        <v>31</v>
      </c>
      <c r="K820" s="9" t="s">
        <v>31</v>
      </c>
      <c r="L820" s="9" t="s">
        <v>31</v>
      </c>
      <c r="M820" s="9" t="s">
        <v>31</v>
      </c>
      <c r="N820" s="9" t="s">
        <v>31</v>
      </c>
      <c r="O820" s="9" t="s">
        <v>31</v>
      </c>
      <c r="P820" s="9" t="s">
        <v>31</v>
      </c>
      <c r="Q820" s="39"/>
      <c r="R820" s="39"/>
      <c r="S820" s="39"/>
      <c r="T820" s="39"/>
      <c r="U820" s="39"/>
      <c r="V820" s="39"/>
      <c r="W820" s="39"/>
    </row>
    <row r="821">
      <c r="A821" s="34">
        <v>697.0</v>
      </c>
      <c r="B821" s="35" t="s">
        <v>3140</v>
      </c>
      <c r="C821" s="35" t="s">
        <v>3141</v>
      </c>
      <c r="D821" s="35">
        <v>2009.0</v>
      </c>
      <c r="E821" s="9" t="s">
        <v>31</v>
      </c>
      <c r="F821" s="9" t="s">
        <v>31</v>
      </c>
      <c r="G821" s="9" t="s">
        <v>31</v>
      </c>
      <c r="H821" s="9" t="s">
        <v>31</v>
      </c>
      <c r="I821" s="9" t="s">
        <v>31</v>
      </c>
      <c r="J821" s="9" t="s">
        <v>31</v>
      </c>
      <c r="K821" s="9" t="s">
        <v>31</v>
      </c>
      <c r="L821" s="9" t="s">
        <v>31</v>
      </c>
      <c r="M821" s="9" t="s">
        <v>31</v>
      </c>
      <c r="N821" s="9" t="s">
        <v>31</v>
      </c>
      <c r="O821" s="9" t="s">
        <v>31</v>
      </c>
      <c r="P821" s="9" t="s">
        <v>31</v>
      </c>
      <c r="Q821" s="39"/>
      <c r="R821" s="39"/>
      <c r="S821" s="39"/>
      <c r="T821" s="39"/>
      <c r="U821" s="39"/>
      <c r="V821" s="39"/>
      <c r="W821" s="39"/>
    </row>
    <row r="822">
      <c r="A822" s="34">
        <v>698.0</v>
      </c>
      <c r="B822" s="35" t="s">
        <v>3143</v>
      </c>
      <c r="C822" s="35" t="s">
        <v>3144</v>
      </c>
      <c r="D822" s="35">
        <v>2009.0</v>
      </c>
      <c r="E822" s="9" t="s">
        <v>31</v>
      </c>
      <c r="F822" s="9" t="s">
        <v>31</v>
      </c>
      <c r="G822" s="9" t="s">
        <v>31</v>
      </c>
      <c r="H822" s="9" t="s">
        <v>31</v>
      </c>
      <c r="I822" s="9" t="s">
        <v>31</v>
      </c>
      <c r="J822" s="9" t="s">
        <v>31</v>
      </c>
      <c r="K822" s="9" t="s">
        <v>31</v>
      </c>
      <c r="L822" s="9" t="s">
        <v>31</v>
      </c>
      <c r="M822" s="9" t="s">
        <v>31</v>
      </c>
      <c r="N822" s="9" t="s">
        <v>31</v>
      </c>
      <c r="O822" s="9" t="s">
        <v>31</v>
      </c>
      <c r="P822" s="9" t="s">
        <v>31</v>
      </c>
      <c r="Q822" s="39"/>
      <c r="R822" s="39"/>
      <c r="S822" s="39"/>
      <c r="T822" s="39"/>
      <c r="U822" s="39"/>
      <c r="V822" s="39"/>
      <c r="W822" s="39"/>
    </row>
    <row r="823">
      <c r="A823" s="7">
        <v>699.0</v>
      </c>
      <c r="B823" s="11" t="s">
        <v>1921</v>
      </c>
      <c r="C823" s="11" t="s">
        <v>1922</v>
      </c>
      <c r="D823" s="7">
        <v>2009.0</v>
      </c>
      <c r="E823" s="11" t="s">
        <v>1924</v>
      </c>
      <c r="F823" s="12" t="s">
        <v>39</v>
      </c>
      <c r="G823" s="72"/>
      <c r="H823" s="14" t="s">
        <v>40</v>
      </c>
      <c r="I823" s="39">
        <v>0.0</v>
      </c>
      <c r="J823" s="16" t="s">
        <v>3436</v>
      </c>
      <c r="K823" s="25"/>
      <c r="L823" s="25"/>
      <c r="M823" s="25"/>
      <c r="N823" s="25"/>
      <c r="O823" s="25"/>
      <c r="P823" s="11" t="s">
        <v>1925</v>
      </c>
    </row>
    <row r="824">
      <c r="A824" s="34">
        <v>700.0</v>
      </c>
      <c r="B824" s="35" t="s">
        <v>3146</v>
      </c>
      <c r="C824" s="35" t="s">
        <v>3147</v>
      </c>
      <c r="D824" s="35">
        <v>2009.0</v>
      </c>
      <c r="E824" s="9" t="s">
        <v>31</v>
      </c>
      <c r="F824" s="9" t="s">
        <v>31</v>
      </c>
      <c r="G824" s="9" t="s">
        <v>31</v>
      </c>
      <c r="H824" s="9" t="s">
        <v>31</v>
      </c>
      <c r="I824" s="9" t="s">
        <v>31</v>
      </c>
      <c r="J824" s="9" t="s">
        <v>31</v>
      </c>
      <c r="K824" s="9" t="s">
        <v>31</v>
      </c>
      <c r="L824" s="9" t="s">
        <v>31</v>
      </c>
      <c r="M824" s="9" t="s">
        <v>31</v>
      </c>
      <c r="N824" s="9" t="s">
        <v>31</v>
      </c>
      <c r="O824" s="9" t="s">
        <v>31</v>
      </c>
      <c r="P824" s="9" t="s">
        <v>31</v>
      </c>
      <c r="Q824" s="39"/>
      <c r="R824" s="39"/>
      <c r="S824" s="39"/>
      <c r="T824" s="39"/>
      <c r="U824" s="39"/>
      <c r="V824" s="39"/>
      <c r="W824" s="39"/>
    </row>
    <row r="825">
      <c r="A825" s="34">
        <v>701.0</v>
      </c>
      <c r="B825" s="35" t="s">
        <v>3149</v>
      </c>
      <c r="C825" s="35" t="s">
        <v>3150</v>
      </c>
      <c r="D825" s="35">
        <v>2009.0</v>
      </c>
      <c r="E825" s="9" t="s">
        <v>31</v>
      </c>
      <c r="F825" s="9" t="s">
        <v>31</v>
      </c>
      <c r="G825" s="9" t="s">
        <v>31</v>
      </c>
      <c r="H825" s="9" t="s">
        <v>31</v>
      </c>
      <c r="I825" s="9" t="s">
        <v>31</v>
      </c>
      <c r="J825" s="9" t="s">
        <v>31</v>
      </c>
      <c r="K825" s="9" t="s">
        <v>31</v>
      </c>
      <c r="L825" s="9" t="s">
        <v>31</v>
      </c>
      <c r="M825" s="9" t="s">
        <v>31</v>
      </c>
      <c r="N825" s="9" t="s">
        <v>31</v>
      </c>
      <c r="O825" s="9" t="s">
        <v>31</v>
      </c>
      <c r="P825" s="9" t="s">
        <v>31</v>
      </c>
      <c r="Q825" s="39"/>
      <c r="R825" s="39"/>
      <c r="S825" s="39"/>
      <c r="T825" s="39"/>
      <c r="U825" s="39"/>
      <c r="V825" s="39"/>
      <c r="W825" s="39"/>
    </row>
    <row r="826">
      <c r="A826" s="7">
        <v>702.0</v>
      </c>
      <c r="B826" s="11" t="s">
        <v>1926</v>
      </c>
      <c r="C826" s="11" t="s">
        <v>1927</v>
      </c>
      <c r="D826" s="7">
        <v>2009.0</v>
      </c>
      <c r="E826" s="11" t="s">
        <v>201</v>
      </c>
      <c r="F826" s="12" t="s">
        <v>40</v>
      </c>
      <c r="G826" s="39">
        <v>0.0</v>
      </c>
      <c r="H826" s="14" t="s">
        <v>39</v>
      </c>
      <c r="I826" s="39">
        <v>225.0</v>
      </c>
      <c r="J826" s="16" t="s">
        <v>3436</v>
      </c>
      <c r="K826" s="25"/>
      <c r="L826" s="25"/>
      <c r="M826" s="25"/>
      <c r="N826" s="25"/>
      <c r="O826" s="25"/>
      <c r="P826" s="11" t="s">
        <v>1297</v>
      </c>
      <c r="S826" s="39"/>
      <c r="T826" s="39"/>
      <c r="U826" s="39"/>
      <c r="V826" s="39"/>
      <c r="W826" s="39"/>
    </row>
    <row r="827">
      <c r="A827" s="7">
        <v>703.0</v>
      </c>
      <c r="B827" s="11" t="s">
        <v>1929</v>
      </c>
      <c r="C827" s="11" t="s">
        <v>1930</v>
      </c>
      <c r="D827" s="7">
        <v>2009.0</v>
      </c>
      <c r="E827" s="11" t="s">
        <v>1932</v>
      </c>
      <c r="F827" s="12" t="s">
        <v>40</v>
      </c>
      <c r="G827" s="39">
        <v>0.0</v>
      </c>
      <c r="H827" s="14" t="s">
        <v>39</v>
      </c>
      <c r="I827" s="39">
        <v>48.0</v>
      </c>
      <c r="J827" s="16" t="s">
        <v>3436</v>
      </c>
      <c r="K827" s="25"/>
      <c r="L827" s="25"/>
      <c r="M827" s="25"/>
      <c r="N827" s="25"/>
      <c r="O827" s="25"/>
      <c r="P827" s="25"/>
      <c r="S827" s="39"/>
      <c r="T827" s="39"/>
      <c r="U827" s="39"/>
      <c r="V827" s="39"/>
      <c r="W827" s="39"/>
    </row>
    <row r="828">
      <c r="A828" s="7">
        <v>704.0</v>
      </c>
      <c r="B828" s="11" t="s">
        <v>1933</v>
      </c>
      <c r="C828" s="11" t="s">
        <v>1934</v>
      </c>
      <c r="D828" s="7">
        <v>2009.0</v>
      </c>
      <c r="E828" s="11" t="s">
        <v>47</v>
      </c>
      <c r="F828" s="12" t="s">
        <v>39</v>
      </c>
      <c r="G828" s="39">
        <v>48.0</v>
      </c>
      <c r="H828" s="14" t="s">
        <v>40</v>
      </c>
      <c r="I828" s="39">
        <v>0.0</v>
      </c>
      <c r="J828" s="16" t="s">
        <v>3436</v>
      </c>
      <c r="K828" s="25"/>
      <c r="L828" s="25"/>
      <c r="M828" s="25"/>
      <c r="N828" s="25"/>
      <c r="O828" s="25"/>
      <c r="P828" s="11" t="s">
        <v>303</v>
      </c>
      <c r="S828" s="20"/>
      <c r="T828" s="20"/>
      <c r="U828" s="20"/>
      <c r="V828" s="20"/>
      <c r="W828" s="20"/>
      <c r="X828" s="39"/>
      <c r="Y828" s="39"/>
      <c r="Z828" s="39"/>
      <c r="AA828" s="39"/>
      <c r="AB828" s="39"/>
      <c r="AC828" s="39"/>
      <c r="AD828" s="39"/>
    </row>
    <row r="829">
      <c r="A829" s="7">
        <v>705.0</v>
      </c>
      <c r="B829" s="11" t="s">
        <v>1936</v>
      </c>
      <c r="C829" s="11" t="s">
        <v>1937</v>
      </c>
      <c r="D829" s="7">
        <v>2009.0</v>
      </c>
      <c r="E829" s="11" t="s">
        <v>1357</v>
      </c>
      <c r="F829" s="12" t="s">
        <v>74</v>
      </c>
      <c r="G829" s="72"/>
      <c r="H829" s="12" t="s">
        <v>74</v>
      </c>
      <c r="I829" s="72"/>
      <c r="J829" s="12" t="s">
        <v>74</v>
      </c>
      <c r="K829" s="25"/>
      <c r="L829" s="25"/>
      <c r="M829" s="25"/>
      <c r="N829" s="25"/>
      <c r="O829" s="25"/>
      <c r="P829" s="11" t="s">
        <v>1939</v>
      </c>
      <c r="R829" s="20"/>
      <c r="S829" s="39"/>
      <c r="T829" s="39"/>
      <c r="U829" s="39"/>
      <c r="V829" s="39"/>
      <c r="W829" s="39"/>
    </row>
    <row r="830">
      <c r="A830" s="7">
        <v>706.0</v>
      </c>
      <c r="B830" s="11" t="s">
        <v>1940</v>
      </c>
      <c r="C830" s="11" t="s">
        <v>1941</v>
      </c>
      <c r="D830" s="7">
        <v>2009.0</v>
      </c>
      <c r="E830" s="11" t="s">
        <v>47</v>
      </c>
      <c r="F830" s="12" t="s">
        <v>74</v>
      </c>
      <c r="G830" s="72"/>
      <c r="H830" s="12" t="s">
        <v>74</v>
      </c>
      <c r="I830" s="72"/>
      <c r="J830" s="12" t="s">
        <v>74</v>
      </c>
      <c r="K830" s="25"/>
      <c r="L830" s="25"/>
      <c r="M830" s="25"/>
      <c r="N830" s="25"/>
      <c r="O830" s="25"/>
      <c r="P830" s="25"/>
      <c r="S830" s="39"/>
      <c r="T830" s="39"/>
      <c r="U830" s="39"/>
      <c r="V830" s="39"/>
      <c r="W830" s="39"/>
    </row>
    <row r="831">
      <c r="A831" s="7">
        <v>707.0</v>
      </c>
      <c r="B831" s="8" t="s">
        <v>3795</v>
      </c>
      <c r="C831" s="8" t="s">
        <v>3796</v>
      </c>
      <c r="D831" s="7">
        <v>2009.0</v>
      </c>
      <c r="E831" s="68" t="s">
        <v>3450</v>
      </c>
      <c r="F831" s="68" t="s">
        <v>3450</v>
      </c>
      <c r="G831" s="68" t="s">
        <v>3450</v>
      </c>
      <c r="H831" s="68" t="s">
        <v>3450</v>
      </c>
      <c r="I831" s="68" t="s">
        <v>3450</v>
      </c>
      <c r="J831" s="68" t="s">
        <v>3450</v>
      </c>
      <c r="K831" s="40"/>
      <c r="L831" s="40"/>
      <c r="M831" s="40"/>
      <c r="N831" s="40"/>
      <c r="O831" s="40"/>
      <c r="P831" s="40"/>
      <c r="Q831" s="39"/>
      <c r="R831" s="39"/>
      <c r="AE831" s="39"/>
    </row>
    <row r="832">
      <c r="A832" s="34">
        <v>708.0</v>
      </c>
      <c r="B832" s="35" t="s">
        <v>3152</v>
      </c>
      <c r="C832" s="35" t="s">
        <v>3153</v>
      </c>
      <c r="D832" s="35">
        <v>2009.0</v>
      </c>
      <c r="E832" s="9" t="s">
        <v>31</v>
      </c>
      <c r="F832" s="9" t="s">
        <v>31</v>
      </c>
      <c r="G832" s="9" t="s">
        <v>31</v>
      </c>
      <c r="H832" s="9" t="s">
        <v>31</v>
      </c>
      <c r="I832" s="9" t="s">
        <v>31</v>
      </c>
      <c r="J832" s="9" t="s">
        <v>31</v>
      </c>
      <c r="K832" s="9" t="s">
        <v>31</v>
      </c>
      <c r="L832" s="9" t="s">
        <v>31</v>
      </c>
      <c r="M832" s="9" t="s">
        <v>31</v>
      </c>
      <c r="N832" s="9" t="s">
        <v>31</v>
      </c>
      <c r="O832" s="9" t="s">
        <v>31</v>
      </c>
      <c r="P832" s="9" t="s">
        <v>31</v>
      </c>
      <c r="Q832" s="39"/>
      <c r="R832" s="39"/>
    </row>
    <row r="833">
      <c r="A833" s="34">
        <v>709.0</v>
      </c>
      <c r="B833" s="35" t="s">
        <v>3155</v>
      </c>
      <c r="C833" s="35" t="s">
        <v>3156</v>
      </c>
      <c r="D833" s="35">
        <v>2009.0</v>
      </c>
      <c r="E833" s="9" t="s">
        <v>31</v>
      </c>
      <c r="F833" s="9" t="s">
        <v>31</v>
      </c>
      <c r="G833" s="9" t="s">
        <v>31</v>
      </c>
      <c r="H833" s="9" t="s">
        <v>31</v>
      </c>
      <c r="I833" s="9" t="s">
        <v>31</v>
      </c>
      <c r="J833" s="9" t="s">
        <v>31</v>
      </c>
      <c r="K833" s="9" t="s">
        <v>31</v>
      </c>
      <c r="L833" s="9" t="s">
        <v>31</v>
      </c>
      <c r="M833" s="9" t="s">
        <v>31</v>
      </c>
      <c r="N833" s="9" t="s">
        <v>31</v>
      </c>
      <c r="O833" s="9" t="s">
        <v>31</v>
      </c>
      <c r="P833" s="9" t="s">
        <v>31</v>
      </c>
      <c r="Q833" s="39"/>
      <c r="R833" s="39"/>
      <c r="AF833" s="39"/>
      <c r="AG833" s="39"/>
      <c r="AH833" s="39"/>
      <c r="AI833" s="39"/>
      <c r="AJ833" s="39"/>
      <c r="AK833" s="39"/>
      <c r="AL833" s="39"/>
      <c r="AM833" s="39"/>
    </row>
    <row r="834">
      <c r="A834" s="7">
        <v>710.0</v>
      </c>
      <c r="B834" s="11" t="s">
        <v>1943</v>
      </c>
      <c r="C834" s="11" t="s">
        <v>1944</v>
      </c>
      <c r="D834" s="7">
        <v>2009.0</v>
      </c>
      <c r="E834" s="11" t="s">
        <v>1946</v>
      </c>
      <c r="F834" s="12" t="s">
        <v>39</v>
      </c>
      <c r="G834" s="72"/>
      <c r="H834" s="14" t="s">
        <v>40</v>
      </c>
      <c r="I834" s="39">
        <v>0.0</v>
      </c>
      <c r="J834" s="16" t="s">
        <v>3436</v>
      </c>
      <c r="K834" s="25"/>
      <c r="L834" s="25"/>
      <c r="M834" s="25"/>
      <c r="N834" s="25"/>
      <c r="O834" s="25"/>
      <c r="P834" s="11" t="s">
        <v>303</v>
      </c>
      <c r="X834" s="39"/>
      <c r="Y834" s="39"/>
      <c r="Z834" s="39"/>
      <c r="AA834" s="39"/>
      <c r="AB834" s="39"/>
      <c r="AC834" s="39"/>
      <c r="AD834" s="39"/>
    </row>
    <row r="835">
      <c r="A835" s="34">
        <v>711.0</v>
      </c>
      <c r="B835" s="35" t="s">
        <v>3158</v>
      </c>
      <c r="C835" s="35" t="s">
        <v>3159</v>
      </c>
      <c r="D835" s="35">
        <v>2009.0</v>
      </c>
      <c r="E835" s="9" t="s">
        <v>31</v>
      </c>
      <c r="F835" s="9" t="s">
        <v>31</v>
      </c>
      <c r="G835" s="9" t="s">
        <v>31</v>
      </c>
      <c r="H835" s="9" t="s">
        <v>31</v>
      </c>
      <c r="I835" s="9" t="s">
        <v>31</v>
      </c>
      <c r="J835" s="9" t="s">
        <v>31</v>
      </c>
      <c r="K835" s="9" t="s">
        <v>31</v>
      </c>
      <c r="L835" s="9" t="s">
        <v>31</v>
      </c>
      <c r="M835" s="9" t="s">
        <v>31</v>
      </c>
      <c r="N835" s="9" t="s">
        <v>31</v>
      </c>
      <c r="O835" s="9" t="s">
        <v>31</v>
      </c>
      <c r="P835" s="9" t="s">
        <v>31</v>
      </c>
      <c r="Q835" s="39"/>
      <c r="R835" s="39"/>
      <c r="S835" s="39"/>
      <c r="T835" s="39"/>
      <c r="U835" s="39"/>
      <c r="V835" s="39"/>
      <c r="W835" s="39"/>
    </row>
    <row r="836">
      <c r="A836" s="34">
        <v>712.0</v>
      </c>
      <c r="B836" s="35" t="s">
        <v>3161</v>
      </c>
      <c r="C836" s="35" t="s">
        <v>3162</v>
      </c>
      <c r="D836" s="35">
        <v>2009.0</v>
      </c>
      <c r="E836" s="9" t="s">
        <v>31</v>
      </c>
      <c r="F836" s="9" t="s">
        <v>31</v>
      </c>
      <c r="G836" s="9" t="s">
        <v>31</v>
      </c>
      <c r="H836" s="9" t="s">
        <v>31</v>
      </c>
      <c r="I836" s="9" t="s">
        <v>31</v>
      </c>
      <c r="J836" s="9" t="s">
        <v>31</v>
      </c>
      <c r="K836" s="9" t="s">
        <v>31</v>
      </c>
      <c r="L836" s="9" t="s">
        <v>31</v>
      </c>
      <c r="M836" s="9" t="s">
        <v>31</v>
      </c>
      <c r="N836" s="9" t="s">
        <v>31</v>
      </c>
      <c r="O836" s="9" t="s">
        <v>31</v>
      </c>
      <c r="P836" s="9" t="s">
        <v>31</v>
      </c>
      <c r="Q836" s="39"/>
      <c r="R836" s="39"/>
      <c r="S836" s="39"/>
      <c r="T836" s="39"/>
      <c r="U836" s="39"/>
      <c r="V836" s="39"/>
      <c r="W836" s="39"/>
    </row>
    <row r="837">
      <c r="A837" s="34">
        <v>713.0</v>
      </c>
      <c r="B837" s="35" t="s">
        <v>3164</v>
      </c>
      <c r="C837" s="35" t="s">
        <v>3165</v>
      </c>
      <c r="D837" s="35">
        <v>2009.0</v>
      </c>
      <c r="E837" s="9" t="s">
        <v>31</v>
      </c>
      <c r="F837" s="9" t="s">
        <v>31</v>
      </c>
      <c r="G837" s="9" t="s">
        <v>31</v>
      </c>
      <c r="H837" s="9" t="s">
        <v>31</v>
      </c>
      <c r="I837" s="9" t="s">
        <v>31</v>
      </c>
      <c r="J837" s="9" t="s">
        <v>31</v>
      </c>
      <c r="K837" s="9" t="s">
        <v>31</v>
      </c>
      <c r="L837" s="9" t="s">
        <v>31</v>
      </c>
      <c r="M837" s="9" t="s">
        <v>31</v>
      </c>
      <c r="N837" s="9" t="s">
        <v>31</v>
      </c>
      <c r="O837" s="9" t="s">
        <v>31</v>
      </c>
      <c r="P837" s="9" t="s">
        <v>31</v>
      </c>
      <c r="Q837" s="39"/>
      <c r="R837" s="39"/>
      <c r="AE837" s="39"/>
    </row>
    <row r="838">
      <c r="A838" s="34">
        <v>714.0</v>
      </c>
      <c r="B838" s="35" t="s">
        <v>3167</v>
      </c>
      <c r="C838" s="35" t="s">
        <v>3168</v>
      </c>
      <c r="D838" s="35">
        <v>2009.0</v>
      </c>
      <c r="E838" s="9" t="s">
        <v>31</v>
      </c>
      <c r="F838" s="9" t="s">
        <v>31</v>
      </c>
      <c r="G838" s="9" t="s">
        <v>31</v>
      </c>
      <c r="H838" s="9" t="s">
        <v>31</v>
      </c>
      <c r="I838" s="9" t="s">
        <v>31</v>
      </c>
      <c r="J838" s="9" t="s">
        <v>31</v>
      </c>
      <c r="K838" s="9" t="s">
        <v>31</v>
      </c>
      <c r="L838" s="9" t="s">
        <v>31</v>
      </c>
      <c r="M838" s="9" t="s">
        <v>31</v>
      </c>
      <c r="N838" s="9" t="s">
        <v>31</v>
      </c>
      <c r="O838" s="9" t="s">
        <v>31</v>
      </c>
      <c r="P838" s="9" t="s">
        <v>31</v>
      </c>
      <c r="Q838" s="39"/>
      <c r="R838" s="39"/>
      <c r="X838" s="39"/>
      <c r="Y838" s="39"/>
      <c r="Z838" s="39"/>
      <c r="AA838" s="39"/>
      <c r="AB838" s="39"/>
      <c r="AC838" s="39"/>
      <c r="AD838" s="39"/>
    </row>
    <row r="839">
      <c r="A839" s="7">
        <v>715.0</v>
      </c>
      <c r="B839" s="11" t="s">
        <v>1947</v>
      </c>
      <c r="C839" s="11" t="s">
        <v>1948</v>
      </c>
      <c r="D839" s="7">
        <v>2009.0</v>
      </c>
      <c r="E839" s="11" t="s">
        <v>47</v>
      </c>
      <c r="F839" s="12" t="s">
        <v>39</v>
      </c>
      <c r="G839" s="72"/>
      <c r="H839" s="14" t="s">
        <v>40</v>
      </c>
      <c r="I839" s="40">
        <v>50.0</v>
      </c>
      <c r="J839" s="16" t="s">
        <v>3436</v>
      </c>
      <c r="K839" s="25"/>
      <c r="L839" s="25"/>
      <c r="M839" s="25"/>
      <c r="N839" s="25"/>
      <c r="O839" s="25"/>
      <c r="P839" s="11" t="s">
        <v>1950</v>
      </c>
      <c r="R839" s="20"/>
      <c r="X839" s="39"/>
      <c r="Y839" s="39"/>
      <c r="Z839" s="39"/>
      <c r="AA839" s="39"/>
      <c r="AB839" s="39"/>
      <c r="AC839" s="39"/>
      <c r="AD839" s="39"/>
      <c r="AF839" s="39"/>
      <c r="AG839" s="39"/>
      <c r="AH839" s="39"/>
      <c r="AI839" s="39"/>
      <c r="AJ839" s="39"/>
      <c r="AK839" s="39"/>
      <c r="AL839" s="39"/>
      <c r="AM839" s="39"/>
    </row>
    <row r="840">
      <c r="A840" s="34">
        <v>716.0</v>
      </c>
      <c r="B840" s="35" t="s">
        <v>3170</v>
      </c>
      <c r="C840" s="35" t="s">
        <v>3171</v>
      </c>
      <c r="D840" s="35">
        <v>2009.0</v>
      </c>
      <c r="E840" s="9" t="s">
        <v>31</v>
      </c>
      <c r="F840" s="9" t="s">
        <v>31</v>
      </c>
      <c r="G840" s="9" t="s">
        <v>31</v>
      </c>
      <c r="H840" s="9" t="s">
        <v>31</v>
      </c>
      <c r="I840" s="9" t="s">
        <v>31</v>
      </c>
      <c r="J840" s="9" t="s">
        <v>31</v>
      </c>
      <c r="K840" s="9" t="s">
        <v>31</v>
      </c>
      <c r="L840" s="9" t="s">
        <v>31</v>
      </c>
      <c r="M840" s="9" t="s">
        <v>31</v>
      </c>
      <c r="N840" s="9" t="s">
        <v>31</v>
      </c>
      <c r="O840" s="9" t="s">
        <v>31</v>
      </c>
      <c r="P840" s="9" t="s">
        <v>31</v>
      </c>
      <c r="Q840" s="39"/>
      <c r="R840" s="39"/>
    </row>
    <row r="841">
      <c r="A841" s="34">
        <v>717.0</v>
      </c>
      <c r="B841" s="35" t="s">
        <v>3173</v>
      </c>
      <c r="C841" s="35" t="s">
        <v>3174</v>
      </c>
      <c r="D841" s="35">
        <v>2009.0</v>
      </c>
      <c r="E841" s="9" t="s">
        <v>31</v>
      </c>
      <c r="F841" s="9" t="s">
        <v>31</v>
      </c>
      <c r="G841" s="9" t="s">
        <v>31</v>
      </c>
      <c r="H841" s="9" t="s">
        <v>31</v>
      </c>
      <c r="I841" s="9" t="s">
        <v>31</v>
      </c>
      <c r="J841" s="9" t="s">
        <v>31</v>
      </c>
      <c r="K841" s="9" t="s">
        <v>31</v>
      </c>
      <c r="L841" s="9" t="s">
        <v>31</v>
      </c>
      <c r="M841" s="9" t="s">
        <v>31</v>
      </c>
      <c r="N841" s="9" t="s">
        <v>31</v>
      </c>
      <c r="O841" s="9" t="s">
        <v>31</v>
      </c>
      <c r="P841" s="9" t="s">
        <v>31</v>
      </c>
      <c r="Q841" s="39"/>
      <c r="R841" s="39"/>
      <c r="AE841" s="39"/>
    </row>
    <row r="842">
      <c r="A842" s="7">
        <v>718.0</v>
      </c>
      <c r="B842" s="11" t="s">
        <v>1951</v>
      </c>
      <c r="C842" s="11" t="s">
        <v>1952</v>
      </c>
      <c r="D842" s="7">
        <v>2009.0</v>
      </c>
      <c r="E842" s="11" t="s">
        <v>54</v>
      </c>
      <c r="F842" s="12" t="s">
        <v>39</v>
      </c>
      <c r="G842" s="39">
        <v>35.0</v>
      </c>
      <c r="H842" s="14" t="s">
        <v>40</v>
      </c>
      <c r="I842" s="39">
        <v>0.0</v>
      </c>
      <c r="J842" s="16" t="s">
        <v>3436</v>
      </c>
      <c r="K842" s="25"/>
      <c r="L842" s="25"/>
      <c r="M842" s="25"/>
      <c r="N842" s="25"/>
      <c r="O842" s="25"/>
      <c r="P842" s="11" t="s">
        <v>303</v>
      </c>
      <c r="AE842" s="39"/>
    </row>
    <row r="843">
      <c r="A843" s="7">
        <v>719.0</v>
      </c>
      <c r="B843" s="8" t="s">
        <v>3797</v>
      </c>
      <c r="C843" s="8" t="s">
        <v>3798</v>
      </c>
      <c r="D843" s="7">
        <v>2009.0</v>
      </c>
      <c r="E843" s="9" t="s">
        <v>31</v>
      </c>
      <c r="F843" s="9" t="s">
        <v>31</v>
      </c>
      <c r="G843" s="9" t="s">
        <v>31</v>
      </c>
      <c r="H843" s="9" t="s">
        <v>31</v>
      </c>
      <c r="I843" s="9" t="s">
        <v>31</v>
      </c>
      <c r="J843" s="9" t="s">
        <v>31</v>
      </c>
      <c r="K843" s="79"/>
      <c r="L843" s="79"/>
      <c r="M843" s="79"/>
      <c r="N843" s="80"/>
      <c r="O843" s="80"/>
      <c r="P843" s="79"/>
      <c r="AF843" s="39"/>
      <c r="AG843" s="39"/>
      <c r="AH843" s="39"/>
      <c r="AI843" s="39"/>
      <c r="AJ843" s="39"/>
      <c r="AK843" s="39"/>
      <c r="AL843" s="39"/>
      <c r="AM843" s="39"/>
    </row>
    <row r="844">
      <c r="A844" s="7">
        <v>720.0</v>
      </c>
      <c r="B844" s="11" t="s">
        <v>1954</v>
      </c>
      <c r="C844" s="11" t="s">
        <v>1955</v>
      </c>
      <c r="D844" s="7">
        <v>2009.0</v>
      </c>
      <c r="E844" s="11" t="s">
        <v>1957</v>
      </c>
      <c r="F844" s="12" t="s">
        <v>39</v>
      </c>
      <c r="G844" s="72"/>
      <c r="H844" s="14" t="s">
        <v>39</v>
      </c>
      <c r="I844" s="72"/>
      <c r="J844" s="12" t="s">
        <v>39</v>
      </c>
      <c r="K844" s="11"/>
      <c r="L844" s="11"/>
      <c r="M844" s="11"/>
      <c r="N844" s="25"/>
      <c r="O844" s="25"/>
      <c r="P844" s="11" t="s">
        <v>1611</v>
      </c>
      <c r="AF844" s="39"/>
      <c r="AG844" s="39"/>
      <c r="AH844" s="39"/>
      <c r="AI844" s="39"/>
      <c r="AJ844" s="39"/>
      <c r="AK844" s="39"/>
      <c r="AL844" s="39"/>
      <c r="AM844" s="39"/>
    </row>
    <row r="845">
      <c r="A845" s="7">
        <v>721.0</v>
      </c>
      <c r="B845" s="11" t="s">
        <v>1958</v>
      </c>
      <c r="C845" s="11" t="s">
        <v>1959</v>
      </c>
      <c r="D845" s="7">
        <v>2009.0</v>
      </c>
      <c r="E845" s="11" t="s">
        <v>1961</v>
      </c>
      <c r="F845" s="12" t="s">
        <v>40</v>
      </c>
      <c r="G845" s="39">
        <v>0.0</v>
      </c>
      <c r="H845" s="14" t="s">
        <v>39</v>
      </c>
      <c r="I845" s="39">
        <v>40.0</v>
      </c>
      <c r="J845" s="16" t="s">
        <v>3436</v>
      </c>
      <c r="K845" s="25"/>
      <c r="L845" s="25"/>
      <c r="M845" s="25"/>
      <c r="N845" s="25"/>
      <c r="O845" s="25"/>
      <c r="P845" s="25"/>
    </row>
    <row r="846">
      <c r="A846" s="34">
        <v>722.0</v>
      </c>
      <c r="B846" s="35" t="s">
        <v>3176</v>
      </c>
      <c r="C846" s="35" t="s">
        <v>3177</v>
      </c>
      <c r="D846" s="35">
        <v>2009.0</v>
      </c>
      <c r="E846" s="9" t="s">
        <v>31</v>
      </c>
      <c r="F846" s="9" t="s">
        <v>31</v>
      </c>
      <c r="G846" s="9" t="s">
        <v>31</v>
      </c>
      <c r="H846" s="9" t="s">
        <v>31</v>
      </c>
      <c r="I846" s="9" t="s">
        <v>31</v>
      </c>
      <c r="J846" s="9" t="s">
        <v>31</v>
      </c>
      <c r="K846" s="9" t="s">
        <v>31</v>
      </c>
      <c r="L846" s="9" t="s">
        <v>31</v>
      </c>
      <c r="M846" s="9" t="s">
        <v>31</v>
      </c>
      <c r="N846" s="9" t="s">
        <v>31</v>
      </c>
      <c r="O846" s="9" t="s">
        <v>31</v>
      </c>
      <c r="P846" s="9" t="s">
        <v>31</v>
      </c>
      <c r="Q846" s="39"/>
      <c r="R846" s="39"/>
    </row>
    <row r="847">
      <c r="A847" s="34">
        <v>723.0</v>
      </c>
      <c r="B847" s="35" t="s">
        <v>3179</v>
      </c>
      <c r="C847" s="35" t="s">
        <v>3180</v>
      </c>
      <c r="D847" s="35">
        <v>2009.0</v>
      </c>
      <c r="E847" s="9" t="s">
        <v>31</v>
      </c>
      <c r="F847" s="9" t="s">
        <v>31</v>
      </c>
      <c r="G847" s="9" t="s">
        <v>31</v>
      </c>
      <c r="H847" s="9" t="s">
        <v>31</v>
      </c>
      <c r="I847" s="9" t="s">
        <v>31</v>
      </c>
      <c r="J847" s="9" t="s">
        <v>31</v>
      </c>
      <c r="K847" s="9" t="s">
        <v>31</v>
      </c>
      <c r="L847" s="9" t="s">
        <v>31</v>
      </c>
      <c r="M847" s="9" t="s">
        <v>31</v>
      </c>
      <c r="N847" s="9" t="s">
        <v>31</v>
      </c>
      <c r="O847" s="9" t="s">
        <v>31</v>
      </c>
      <c r="P847" s="9" t="s">
        <v>31</v>
      </c>
      <c r="Q847" s="39"/>
      <c r="R847" s="39"/>
      <c r="S847" s="39"/>
      <c r="T847" s="39"/>
      <c r="U847" s="39"/>
      <c r="V847" s="39"/>
      <c r="W847" s="39"/>
    </row>
    <row r="848">
      <c r="A848" s="7">
        <v>724.0</v>
      </c>
      <c r="B848" s="11" t="s">
        <v>1962</v>
      </c>
      <c r="C848" s="11" t="s">
        <v>1963</v>
      </c>
      <c r="D848" s="7">
        <v>2009.0</v>
      </c>
      <c r="E848" s="11" t="s">
        <v>140</v>
      </c>
      <c r="F848" s="12" t="s">
        <v>39</v>
      </c>
      <c r="G848" s="39">
        <v>48.0</v>
      </c>
      <c r="H848" s="14" t="s">
        <v>40</v>
      </c>
      <c r="I848" s="39">
        <v>0.0</v>
      </c>
      <c r="J848" s="16" t="s">
        <v>3436</v>
      </c>
      <c r="K848" s="25"/>
      <c r="L848" s="25"/>
      <c r="M848" s="25"/>
      <c r="N848" s="25"/>
      <c r="O848" s="25"/>
      <c r="P848" s="11" t="s">
        <v>1545</v>
      </c>
      <c r="S848" s="39"/>
      <c r="T848" s="39"/>
      <c r="U848" s="39"/>
      <c r="V848" s="39"/>
      <c r="W848" s="39"/>
    </row>
    <row r="849">
      <c r="A849" s="7">
        <v>725.0</v>
      </c>
      <c r="B849" s="11" t="s">
        <v>1965</v>
      </c>
      <c r="C849" s="11" t="s">
        <v>1966</v>
      </c>
      <c r="D849" s="7">
        <v>2009.0</v>
      </c>
      <c r="E849" s="11" t="s">
        <v>1968</v>
      </c>
      <c r="F849" s="12" t="s">
        <v>39</v>
      </c>
      <c r="G849" s="39" t="s">
        <v>74</v>
      </c>
      <c r="H849" s="14" t="s">
        <v>39</v>
      </c>
      <c r="I849" s="39" t="s">
        <v>74</v>
      </c>
      <c r="J849" s="12" t="s">
        <v>74</v>
      </c>
      <c r="K849" s="11"/>
      <c r="L849" s="25"/>
      <c r="M849" s="25"/>
      <c r="N849" s="25"/>
      <c r="O849" s="25"/>
      <c r="P849" s="11" t="s">
        <v>1969</v>
      </c>
      <c r="X849" s="39"/>
      <c r="Y849" s="39"/>
      <c r="Z849" s="39"/>
      <c r="AA849" s="39"/>
      <c r="AB849" s="39"/>
      <c r="AC849" s="39"/>
      <c r="AD849" s="39"/>
    </row>
    <row r="850">
      <c r="A850" s="7">
        <v>726.0</v>
      </c>
      <c r="B850" s="11" t="s">
        <v>1970</v>
      </c>
      <c r="C850" s="11" t="s">
        <v>1971</v>
      </c>
      <c r="D850" s="7">
        <v>2009.0</v>
      </c>
      <c r="E850" s="11" t="s">
        <v>1973</v>
      </c>
      <c r="F850" s="12" t="s">
        <v>40</v>
      </c>
      <c r="G850" s="39">
        <v>0.0</v>
      </c>
      <c r="H850" s="14" t="s">
        <v>39</v>
      </c>
      <c r="I850" s="72"/>
      <c r="J850" s="16" t="s">
        <v>3436</v>
      </c>
      <c r="K850" s="25"/>
      <c r="L850" s="25"/>
      <c r="M850" s="25"/>
      <c r="N850" s="25"/>
      <c r="O850" s="25"/>
      <c r="P850" s="25"/>
      <c r="S850" s="39"/>
      <c r="T850" s="39"/>
      <c r="U850" s="39"/>
      <c r="V850" s="39"/>
      <c r="W850" s="39"/>
      <c r="X850" s="39"/>
      <c r="Y850" s="39"/>
      <c r="Z850" s="39"/>
      <c r="AA850" s="39"/>
      <c r="AB850" s="39"/>
      <c r="AC850" s="39"/>
      <c r="AD850" s="39"/>
    </row>
    <row r="851">
      <c r="A851" s="7">
        <v>727.0</v>
      </c>
      <c r="B851" s="11" t="s">
        <v>1974</v>
      </c>
      <c r="C851" s="11" t="s">
        <v>1975</v>
      </c>
      <c r="D851" s="7">
        <v>2009.0</v>
      </c>
      <c r="E851" s="11" t="s">
        <v>47</v>
      </c>
      <c r="F851" s="12" t="s">
        <v>39</v>
      </c>
      <c r="G851" s="39">
        <v>15.0</v>
      </c>
      <c r="H851" s="14" t="s">
        <v>40</v>
      </c>
      <c r="I851" s="39">
        <v>0.0</v>
      </c>
      <c r="J851" s="16" t="s">
        <v>3436</v>
      </c>
      <c r="K851" s="25"/>
      <c r="L851" s="25"/>
      <c r="M851" s="25"/>
      <c r="N851" s="25"/>
      <c r="O851" s="25"/>
      <c r="P851" s="11" t="s">
        <v>1977</v>
      </c>
      <c r="S851" s="39"/>
      <c r="T851" s="39"/>
      <c r="U851" s="39"/>
      <c r="V851" s="39"/>
      <c r="W851" s="39"/>
      <c r="X851" s="39"/>
      <c r="Y851" s="39"/>
      <c r="Z851" s="39"/>
      <c r="AA851" s="39"/>
      <c r="AB851" s="39"/>
      <c r="AC851" s="39"/>
      <c r="AD851" s="39"/>
    </row>
    <row r="852">
      <c r="A852" s="7">
        <v>728.0</v>
      </c>
      <c r="B852" s="8" t="s">
        <v>3799</v>
      </c>
      <c r="C852" s="8" t="s">
        <v>3800</v>
      </c>
      <c r="D852" s="7">
        <v>2009.0</v>
      </c>
      <c r="E852" s="11" t="s">
        <v>47</v>
      </c>
      <c r="F852" s="12" t="s">
        <v>39</v>
      </c>
      <c r="G852" s="81"/>
      <c r="H852" s="14" t="s">
        <v>40</v>
      </c>
      <c r="I852" s="39">
        <v>0.0</v>
      </c>
      <c r="J852" s="12" t="s">
        <v>3436</v>
      </c>
      <c r="K852" s="79"/>
      <c r="L852" s="80"/>
      <c r="M852" s="80"/>
      <c r="N852" s="80"/>
      <c r="O852" s="80"/>
      <c r="P852" s="79"/>
      <c r="AE852" s="39"/>
    </row>
    <row r="853">
      <c r="A853" s="7">
        <v>729.0</v>
      </c>
      <c r="B853" s="11" t="s">
        <v>1978</v>
      </c>
      <c r="C853" s="11" t="s">
        <v>1979</v>
      </c>
      <c r="D853" s="7">
        <v>2009.0</v>
      </c>
      <c r="E853" s="11" t="s">
        <v>1569</v>
      </c>
      <c r="F853" s="12" t="s">
        <v>39</v>
      </c>
      <c r="G853" s="72"/>
      <c r="H853" s="14" t="s">
        <v>40</v>
      </c>
      <c r="I853" s="39">
        <v>0.0</v>
      </c>
      <c r="J853" s="12" t="s">
        <v>3436</v>
      </c>
      <c r="K853" s="11"/>
      <c r="L853" s="25"/>
      <c r="M853" s="25"/>
      <c r="N853" s="25"/>
      <c r="O853" s="25"/>
      <c r="P853" s="11" t="s">
        <v>1611</v>
      </c>
      <c r="S853" s="39"/>
      <c r="T853" s="39"/>
      <c r="U853" s="39"/>
      <c r="V853" s="39"/>
      <c r="W853" s="39"/>
      <c r="AE853" s="39"/>
    </row>
    <row r="854">
      <c r="A854" s="7">
        <v>730.0</v>
      </c>
      <c r="B854" s="11" t="s">
        <v>1981</v>
      </c>
      <c r="C854" s="11" t="s">
        <v>1982</v>
      </c>
      <c r="D854" s="7">
        <v>2009.0</v>
      </c>
      <c r="E854" s="11" t="s">
        <v>54</v>
      </c>
      <c r="F854" s="12" t="s">
        <v>39</v>
      </c>
      <c r="G854" s="39">
        <v>12.0</v>
      </c>
      <c r="H854" s="14" t="s">
        <v>40</v>
      </c>
      <c r="I854" s="39">
        <v>0.0</v>
      </c>
      <c r="J854" s="16" t="s">
        <v>3436</v>
      </c>
      <c r="K854" s="25"/>
      <c r="L854" s="25"/>
      <c r="M854" s="25"/>
      <c r="N854" s="25"/>
      <c r="O854" s="25"/>
      <c r="P854" s="25"/>
      <c r="X854" s="39"/>
      <c r="Y854" s="39"/>
      <c r="Z854" s="39"/>
      <c r="AA854" s="39"/>
      <c r="AB854" s="39"/>
      <c r="AC854" s="39"/>
      <c r="AD854" s="39"/>
      <c r="AE854" s="39"/>
      <c r="AF854" s="39"/>
      <c r="AG854" s="39"/>
      <c r="AH854" s="39"/>
      <c r="AI854" s="39"/>
      <c r="AJ854" s="39"/>
      <c r="AK854" s="39"/>
      <c r="AL854" s="39"/>
      <c r="AM854" s="39"/>
    </row>
    <row r="855">
      <c r="A855" s="7">
        <v>731.0</v>
      </c>
      <c r="B855" s="11" t="s">
        <v>1984</v>
      </c>
      <c r="C855" s="11" t="s">
        <v>1985</v>
      </c>
      <c r="D855" s="7">
        <v>2009.0</v>
      </c>
      <c r="E855" s="11" t="s">
        <v>64</v>
      </c>
      <c r="F855" s="12" t="s">
        <v>39</v>
      </c>
      <c r="G855" s="40">
        <v>32.0</v>
      </c>
      <c r="H855" s="14" t="s">
        <v>39</v>
      </c>
      <c r="I855" s="40">
        <v>32.0</v>
      </c>
      <c r="J855" s="12" t="s">
        <v>40</v>
      </c>
      <c r="K855" s="11"/>
      <c r="L855" s="25"/>
      <c r="M855" s="25"/>
      <c r="N855" s="25"/>
      <c r="O855" s="25"/>
      <c r="P855" s="11" t="s">
        <v>1987</v>
      </c>
      <c r="AF855" s="39"/>
      <c r="AG855" s="39"/>
      <c r="AH855" s="39"/>
      <c r="AI855" s="39"/>
      <c r="AJ855" s="39"/>
      <c r="AK855" s="39"/>
      <c r="AL855" s="39"/>
      <c r="AM855" s="39"/>
    </row>
    <row r="856">
      <c r="A856" s="7">
        <v>732.0</v>
      </c>
      <c r="B856" s="11" t="s">
        <v>1988</v>
      </c>
      <c r="C856" s="11" t="s">
        <v>1989</v>
      </c>
      <c r="D856" s="7">
        <v>2009.0</v>
      </c>
      <c r="E856" s="11" t="s">
        <v>84</v>
      </c>
      <c r="F856" s="12" t="s">
        <v>40</v>
      </c>
      <c r="G856" s="39">
        <v>0.0</v>
      </c>
      <c r="H856" s="14" t="s">
        <v>39</v>
      </c>
      <c r="I856" s="39">
        <v>30.0</v>
      </c>
      <c r="J856" s="16" t="s">
        <v>3436</v>
      </c>
      <c r="K856" s="25"/>
      <c r="L856" s="25"/>
      <c r="M856" s="25"/>
      <c r="N856" s="25"/>
      <c r="O856" s="25"/>
      <c r="P856" s="25"/>
      <c r="S856" s="39"/>
      <c r="T856" s="39"/>
      <c r="U856" s="39"/>
      <c r="V856" s="39"/>
      <c r="W856" s="39"/>
      <c r="AF856" s="39"/>
      <c r="AG856" s="39"/>
      <c r="AH856" s="39"/>
      <c r="AI856" s="39"/>
      <c r="AJ856" s="39"/>
      <c r="AK856" s="39"/>
      <c r="AL856" s="39"/>
      <c r="AM856" s="39"/>
    </row>
    <row r="857">
      <c r="A857" s="7">
        <v>733.0</v>
      </c>
      <c r="B857" s="11" t="s">
        <v>1991</v>
      </c>
      <c r="C857" s="11" t="s">
        <v>1992</v>
      </c>
      <c r="D857" s="7">
        <v>2009.0</v>
      </c>
      <c r="E857" s="11" t="s">
        <v>1772</v>
      </c>
      <c r="F857" s="12" t="s">
        <v>74</v>
      </c>
      <c r="G857" s="72"/>
      <c r="H857" s="12" t="s">
        <v>74</v>
      </c>
      <c r="I857" s="72"/>
      <c r="J857" s="12" t="s">
        <v>74</v>
      </c>
      <c r="K857" s="25"/>
      <c r="L857" s="25"/>
      <c r="M857" s="25"/>
      <c r="N857" s="25"/>
      <c r="O857" s="25"/>
      <c r="P857" s="11" t="s">
        <v>1773</v>
      </c>
      <c r="X857" s="20"/>
      <c r="Y857" s="20"/>
      <c r="Z857" s="20"/>
      <c r="AA857" s="20"/>
      <c r="AB857" s="20"/>
      <c r="AC857" s="20"/>
      <c r="AD857" s="20"/>
      <c r="AE857" s="39"/>
    </row>
    <row r="858">
      <c r="A858" s="34">
        <v>734.0</v>
      </c>
      <c r="B858" s="35" t="s">
        <v>3182</v>
      </c>
      <c r="C858" s="35" t="s">
        <v>3183</v>
      </c>
      <c r="D858" s="35">
        <v>2009.0</v>
      </c>
      <c r="E858" s="9" t="s">
        <v>31</v>
      </c>
      <c r="F858" s="9" t="s">
        <v>31</v>
      </c>
      <c r="G858" s="9" t="s">
        <v>31</v>
      </c>
      <c r="H858" s="9" t="s">
        <v>31</v>
      </c>
      <c r="I858" s="9" t="s">
        <v>31</v>
      </c>
      <c r="J858" s="9" t="s">
        <v>31</v>
      </c>
      <c r="K858" s="9" t="s">
        <v>31</v>
      </c>
      <c r="L858" s="9" t="s">
        <v>31</v>
      </c>
      <c r="M858" s="9" t="s">
        <v>31</v>
      </c>
      <c r="N858" s="9" t="s">
        <v>31</v>
      </c>
      <c r="O858" s="9" t="s">
        <v>31</v>
      </c>
      <c r="P858" s="9" t="s">
        <v>31</v>
      </c>
      <c r="Q858" s="39"/>
      <c r="R858" s="39"/>
      <c r="X858" s="39"/>
      <c r="Y858" s="39"/>
      <c r="Z858" s="39"/>
      <c r="AA858" s="39"/>
      <c r="AB858" s="39"/>
      <c r="AC858" s="39"/>
      <c r="AD858" s="39"/>
    </row>
    <row r="859">
      <c r="A859" s="34">
        <v>735.0</v>
      </c>
      <c r="B859" s="35" t="s">
        <v>3185</v>
      </c>
      <c r="C859" s="35" t="s">
        <v>3186</v>
      </c>
      <c r="D859" s="35">
        <v>2009.0</v>
      </c>
      <c r="E859" s="9" t="s">
        <v>31</v>
      </c>
      <c r="F859" s="9" t="s">
        <v>31</v>
      </c>
      <c r="G859" s="9" t="s">
        <v>31</v>
      </c>
      <c r="H859" s="9" t="s">
        <v>31</v>
      </c>
      <c r="I859" s="9" t="s">
        <v>31</v>
      </c>
      <c r="J859" s="9" t="s">
        <v>31</v>
      </c>
      <c r="K859" s="9" t="s">
        <v>31</v>
      </c>
      <c r="L859" s="9" t="s">
        <v>31</v>
      </c>
      <c r="M859" s="9" t="s">
        <v>31</v>
      </c>
      <c r="N859" s="9" t="s">
        <v>31</v>
      </c>
      <c r="O859" s="9" t="s">
        <v>31</v>
      </c>
      <c r="P859" s="9" t="s">
        <v>31</v>
      </c>
      <c r="Q859" s="39"/>
      <c r="R859" s="39"/>
      <c r="X859" s="20"/>
      <c r="Y859" s="20"/>
      <c r="Z859" s="20"/>
      <c r="AA859" s="20"/>
      <c r="AB859" s="20"/>
      <c r="AC859" s="20"/>
      <c r="AD859" s="20"/>
      <c r="AF859" s="39"/>
      <c r="AG859" s="39"/>
      <c r="AH859" s="39"/>
      <c r="AI859" s="39"/>
      <c r="AJ859" s="39"/>
      <c r="AK859" s="39"/>
      <c r="AL859" s="39"/>
      <c r="AM859" s="39"/>
    </row>
    <row r="860">
      <c r="A860" s="7">
        <v>736.0</v>
      </c>
      <c r="B860" s="11" t="s">
        <v>1994</v>
      </c>
      <c r="C860" s="11" t="s">
        <v>1995</v>
      </c>
      <c r="D860" s="7">
        <v>2009.0</v>
      </c>
      <c r="E860" s="11" t="s">
        <v>1997</v>
      </c>
      <c r="F860" s="12" t="s">
        <v>39</v>
      </c>
      <c r="G860" s="39">
        <v>60.0</v>
      </c>
      <c r="H860" s="14" t="s">
        <v>40</v>
      </c>
      <c r="I860" s="39">
        <v>0.0</v>
      </c>
      <c r="J860" s="16" t="s">
        <v>3436</v>
      </c>
      <c r="K860" s="25"/>
      <c r="L860" s="25"/>
      <c r="M860" s="25"/>
      <c r="N860" s="25"/>
      <c r="O860" s="25"/>
      <c r="P860" s="25"/>
      <c r="AE860" s="20"/>
    </row>
    <row r="861">
      <c r="A861" s="7">
        <v>737.0</v>
      </c>
      <c r="B861" s="8" t="s">
        <v>3801</v>
      </c>
      <c r="C861" s="8" t="s">
        <v>3802</v>
      </c>
      <c r="D861" s="35">
        <v>2009.0</v>
      </c>
      <c r="E861" s="11" t="s">
        <v>47</v>
      </c>
      <c r="F861" s="12" t="s">
        <v>39</v>
      </c>
      <c r="G861" s="40"/>
      <c r="H861" s="12" t="s">
        <v>39</v>
      </c>
      <c r="I861" s="40"/>
      <c r="J861" s="12" t="s">
        <v>39</v>
      </c>
      <c r="K861" s="40"/>
      <c r="L861" s="40"/>
      <c r="M861" s="40"/>
      <c r="N861" s="40"/>
      <c r="O861" s="40"/>
      <c r="P861" s="40"/>
      <c r="Q861" s="39"/>
      <c r="R861" s="39"/>
      <c r="S861" s="39"/>
      <c r="T861" s="39"/>
      <c r="U861" s="39"/>
      <c r="V861" s="39"/>
      <c r="W861" s="39"/>
      <c r="AE861" s="39"/>
    </row>
    <row r="862">
      <c r="A862" s="34">
        <v>738.0</v>
      </c>
      <c r="B862" s="35" t="s">
        <v>3188</v>
      </c>
      <c r="C862" s="35" t="s">
        <v>3189</v>
      </c>
      <c r="D862" s="35">
        <v>2008.0</v>
      </c>
      <c r="E862" s="9" t="s">
        <v>31</v>
      </c>
      <c r="F862" s="9" t="s">
        <v>31</v>
      </c>
      <c r="G862" s="9" t="s">
        <v>31</v>
      </c>
      <c r="H862" s="9" t="s">
        <v>31</v>
      </c>
      <c r="I862" s="9" t="s">
        <v>31</v>
      </c>
      <c r="J862" s="9" t="s">
        <v>31</v>
      </c>
      <c r="K862" s="9" t="s">
        <v>31</v>
      </c>
      <c r="L862" s="9" t="s">
        <v>31</v>
      </c>
      <c r="M862" s="9" t="s">
        <v>31</v>
      </c>
      <c r="N862" s="9" t="s">
        <v>31</v>
      </c>
      <c r="O862" s="9" t="s">
        <v>31</v>
      </c>
      <c r="P862" s="9" t="s">
        <v>31</v>
      </c>
      <c r="Q862" s="39"/>
      <c r="R862" s="39"/>
      <c r="AE862" s="20"/>
      <c r="AF862" s="20"/>
      <c r="AG862" s="20"/>
      <c r="AH862" s="20"/>
      <c r="AI862" s="20"/>
      <c r="AJ862" s="20"/>
      <c r="AK862" s="20"/>
      <c r="AL862" s="20"/>
      <c r="AM862" s="20"/>
    </row>
    <row r="863">
      <c r="A863" s="7">
        <v>739.0</v>
      </c>
      <c r="B863" s="11" t="s">
        <v>1998</v>
      </c>
      <c r="C863" s="11" t="s">
        <v>1999</v>
      </c>
      <c r="D863" s="7">
        <v>2008.0</v>
      </c>
      <c r="E863" s="11" t="s">
        <v>2001</v>
      </c>
      <c r="F863" s="12" t="s">
        <v>40</v>
      </c>
      <c r="G863" s="39">
        <v>0.0</v>
      </c>
      <c r="H863" s="14" t="s">
        <v>39</v>
      </c>
      <c r="I863" s="39">
        <v>9.0</v>
      </c>
      <c r="J863" s="16" t="s">
        <v>3436</v>
      </c>
      <c r="K863" s="25"/>
      <c r="L863" s="25"/>
      <c r="M863" s="25"/>
      <c r="N863" s="25"/>
      <c r="O863" s="25"/>
      <c r="P863" s="11" t="s">
        <v>908</v>
      </c>
      <c r="S863" s="20"/>
      <c r="T863" s="20"/>
      <c r="U863" s="20"/>
      <c r="V863" s="20"/>
      <c r="W863" s="20"/>
      <c r="AF863" s="39"/>
      <c r="AG863" s="39"/>
      <c r="AH863" s="39"/>
      <c r="AI863" s="39"/>
      <c r="AJ863" s="39"/>
      <c r="AK863" s="39"/>
      <c r="AL863" s="39"/>
      <c r="AM863" s="39"/>
    </row>
    <row r="864">
      <c r="A864" s="34">
        <v>740.0</v>
      </c>
      <c r="B864" s="35" t="s">
        <v>3191</v>
      </c>
      <c r="C864" s="35" t="s">
        <v>3192</v>
      </c>
      <c r="D864" s="35">
        <v>2008.0</v>
      </c>
      <c r="E864" s="9" t="s">
        <v>31</v>
      </c>
      <c r="F864" s="9" t="s">
        <v>31</v>
      </c>
      <c r="G864" s="9" t="s">
        <v>31</v>
      </c>
      <c r="H864" s="9" t="s">
        <v>31</v>
      </c>
      <c r="I864" s="9" t="s">
        <v>31</v>
      </c>
      <c r="J864" s="9" t="s">
        <v>31</v>
      </c>
      <c r="K864" s="9" t="s">
        <v>31</v>
      </c>
      <c r="L864" s="9" t="s">
        <v>31</v>
      </c>
      <c r="M864" s="9" t="s">
        <v>31</v>
      </c>
      <c r="N864" s="9" t="s">
        <v>31</v>
      </c>
      <c r="O864" s="9" t="s">
        <v>31</v>
      </c>
      <c r="P864" s="9" t="s">
        <v>31</v>
      </c>
      <c r="Q864" s="39"/>
      <c r="R864" s="39"/>
      <c r="AF864" s="20"/>
      <c r="AG864" s="20"/>
      <c r="AH864" s="20"/>
      <c r="AI864" s="20"/>
      <c r="AJ864" s="20"/>
      <c r="AK864" s="20"/>
      <c r="AL864" s="20"/>
      <c r="AM864" s="20"/>
    </row>
    <row r="865">
      <c r="A865" s="7">
        <v>741.0</v>
      </c>
      <c r="B865" s="11" t="s">
        <v>2002</v>
      </c>
      <c r="C865" s="11" t="s">
        <v>2003</v>
      </c>
      <c r="D865" s="7">
        <v>2008.0</v>
      </c>
      <c r="E865" s="11" t="s">
        <v>370</v>
      </c>
      <c r="F865" s="12" t="s">
        <v>39</v>
      </c>
      <c r="G865" s="39">
        <v>17.0</v>
      </c>
      <c r="H865" s="14" t="s">
        <v>40</v>
      </c>
      <c r="I865" s="39">
        <v>0.0</v>
      </c>
      <c r="J865" s="16" t="s">
        <v>3436</v>
      </c>
      <c r="K865" s="25"/>
      <c r="L865" s="25"/>
      <c r="M865" s="25"/>
      <c r="N865" s="25"/>
      <c r="O865" s="25"/>
      <c r="P865" s="11" t="s">
        <v>553</v>
      </c>
    </row>
    <row r="866">
      <c r="A866" s="7">
        <v>742.0</v>
      </c>
      <c r="B866" s="11" t="s">
        <v>2005</v>
      </c>
      <c r="C866" s="11" t="s">
        <v>2006</v>
      </c>
      <c r="D866" s="7">
        <v>2008.0</v>
      </c>
      <c r="E866" s="11" t="s">
        <v>84</v>
      </c>
      <c r="F866" s="12" t="s">
        <v>39</v>
      </c>
      <c r="G866" s="40">
        <v>33.0</v>
      </c>
      <c r="H866" s="14" t="s">
        <v>40</v>
      </c>
      <c r="I866" s="39">
        <v>0.0</v>
      </c>
      <c r="J866" s="16" t="s">
        <v>3436</v>
      </c>
      <c r="K866" s="25"/>
      <c r="L866" s="25"/>
      <c r="M866" s="25"/>
      <c r="N866" s="25"/>
      <c r="O866" s="25"/>
      <c r="P866" s="25"/>
    </row>
    <row r="867">
      <c r="A867" s="34">
        <v>743.0</v>
      </c>
      <c r="B867" s="35" t="s">
        <v>3194</v>
      </c>
      <c r="C867" s="35" t="s">
        <v>3195</v>
      </c>
      <c r="D867" s="35">
        <v>2008.0</v>
      </c>
      <c r="E867" s="9" t="s">
        <v>31</v>
      </c>
      <c r="F867" s="9" t="s">
        <v>31</v>
      </c>
      <c r="G867" s="9" t="s">
        <v>31</v>
      </c>
      <c r="H867" s="9" t="s">
        <v>31</v>
      </c>
      <c r="I867" s="9" t="s">
        <v>31</v>
      </c>
      <c r="J867" s="9" t="s">
        <v>31</v>
      </c>
      <c r="K867" s="9" t="s">
        <v>31</v>
      </c>
      <c r="L867" s="9" t="s">
        <v>31</v>
      </c>
      <c r="M867" s="9" t="s">
        <v>31</v>
      </c>
      <c r="N867" s="9" t="s">
        <v>31</v>
      </c>
      <c r="O867" s="9" t="s">
        <v>31</v>
      </c>
      <c r="P867" s="9" t="s">
        <v>31</v>
      </c>
      <c r="Q867" s="39"/>
      <c r="R867" s="39"/>
    </row>
    <row r="868">
      <c r="A868" s="7">
        <v>744.0</v>
      </c>
      <c r="B868" s="11" t="s">
        <v>2008</v>
      </c>
      <c r="C868" s="11" t="s">
        <v>2009</v>
      </c>
      <c r="D868" s="7">
        <v>2008.0</v>
      </c>
      <c r="E868" s="11" t="s">
        <v>73</v>
      </c>
      <c r="F868" s="12" t="s">
        <v>39</v>
      </c>
      <c r="G868" s="39">
        <v>18.0</v>
      </c>
      <c r="H868" s="14" t="s">
        <v>40</v>
      </c>
      <c r="I868" s="39">
        <v>0.0</v>
      </c>
      <c r="J868" s="16" t="s">
        <v>3436</v>
      </c>
      <c r="K868" s="25"/>
      <c r="L868" s="25"/>
      <c r="M868" s="25"/>
      <c r="N868" s="25"/>
      <c r="O868" s="25"/>
      <c r="P868" s="25"/>
      <c r="S868" s="39"/>
      <c r="T868" s="39"/>
      <c r="U868" s="39"/>
      <c r="V868" s="39"/>
      <c r="W868" s="39"/>
    </row>
    <row r="869">
      <c r="A869" s="7">
        <v>745.0</v>
      </c>
      <c r="B869" s="8" t="s">
        <v>3803</v>
      </c>
      <c r="C869" s="8" t="s">
        <v>3804</v>
      </c>
      <c r="D869" s="7">
        <v>2008.0</v>
      </c>
      <c r="E869" s="11" t="s">
        <v>47</v>
      </c>
      <c r="F869" s="12" t="s">
        <v>39</v>
      </c>
      <c r="G869" s="40"/>
      <c r="H869" s="14" t="s">
        <v>40</v>
      </c>
      <c r="I869" s="39">
        <v>0.0</v>
      </c>
      <c r="J869" s="16" t="s">
        <v>3436</v>
      </c>
      <c r="K869" s="80"/>
      <c r="L869" s="80"/>
      <c r="M869" s="80"/>
      <c r="N869" s="80"/>
      <c r="O869" s="80"/>
      <c r="P869" s="79"/>
      <c r="S869" s="39"/>
      <c r="T869" s="39"/>
      <c r="U869" s="39"/>
      <c r="V869" s="39"/>
      <c r="W869" s="39"/>
      <c r="X869" s="39"/>
      <c r="Y869" s="39"/>
      <c r="Z869" s="39"/>
      <c r="AA869" s="39"/>
      <c r="AB869" s="39"/>
      <c r="AC869" s="39"/>
      <c r="AD869" s="39"/>
    </row>
    <row r="870">
      <c r="A870" s="7">
        <v>746.0</v>
      </c>
      <c r="B870" s="11" t="s">
        <v>2011</v>
      </c>
      <c r="C870" s="11" t="s">
        <v>2012</v>
      </c>
      <c r="D870" s="7">
        <v>2008.0</v>
      </c>
      <c r="E870" s="11" t="s">
        <v>766</v>
      </c>
      <c r="F870" s="12" t="s">
        <v>39</v>
      </c>
      <c r="G870" s="39">
        <v>12.0</v>
      </c>
      <c r="H870" s="14" t="s">
        <v>40</v>
      </c>
      <c r="I870" s="39">
        <v>0.0</v>
      </c>
      <c r="J870" s="16" t="s">
        <v>3436</v>
      </c>
      <c r="K870" s="25"/>
      <c r="L870" s="25"/>
      <c r="M870" s="25"/>
      <c r="N870" s="25"/>
      <c r="O870" s="25"/>
      <c r="P870" s="11" t="s">
        <v>2014</v>
      </c>
    </row>
    <row r="871">
      <c r="A871" s="7">
        <v>747.0</v>
      </c>
      <c r="B871" s="11" t="s">
        <v>2015</v>
      </c>
      <c r="C871" s="11" t="s">
        <v>2016</v>
      </c>
      <c r="D871" s="7">
        <v>2008.0</v>
      </c>
      <c r="E871" s="9" t="s">
        <v>31</v>
      </c>
      <c r="F871" s="9" t="s">
        <v>31</v>
      </c>
      <c r="G871" s="9" t="s">
        <v>31</v>
      </c>
      <c r="H871" s="9" t="s">
        <v>31</v>
      </c>
      <c r="I871" s="9" t="s">
        <v>31</v>
      </c>
      <c r="J871" s="9" t="s">
        <v>31</v>
      </c>
      <c r="K871" s="11"/>
      <c r="L871" s="25"/>
      <c r="M871" s="25"/>
      <c r="N871" s="25"/>
      <c r="O871" s="25"/>
      <c r="P871" s="25"/>
      <c r="X871" s="39"/>
      <c r="Y871" s="39"/>
      <c r="Z871" s="39"/>
      <c r="AA871" s="39"/>
      <c r="AB871" s="39"/>
      <c r="AC871" s="39"/>
      <c r="AD871" s="39"/>
    </row>
    <row r="872">
      <c r="A872" s="34">
        <v>748.0</v>
      </c>
      <c r="B872" s="35" t="s">
        <v>3197</v>
      </c>
      <c r="C872" s="35" t="s">
        <v>3198</v>
      </c>
      <c r="D872" s="35">
        <v>2008.0</v>
      </c>
      <c r="E872" s="9" t="s">
        <v>31</v>
      </c>
      <c r="F872" s="9" t="s">
        <v>31</v>
      </c>
      <c r="G872" s="9" t="s">
        <v>31</v>
      </c>
      <c r="H872" s="9" t="s">
        <v>31</v>
      </c>
      <c r="I872" s="9" t="s">
        <v>31</v>
      </c>
      <c r="J872" s="9" t="s">
        <v>31</v>
      </c>
      <c r="K872" s="9" t="s">
        <v>31</v>
      </c>
      <c r="L872" s="9" t="s">
        <v>31</v>
      </c>
      <c r="M872" s="9" t="s">
        <v>31</v>
      </c>
      <c r="N872" s="9" t="s">
        <v>31</v>
      </c>
      <c r="O872" s="9" t="s">
        <v>31</v>
      </c>
      <c r="P872" s="9" t="s">
        <v>31</v>
      </c>
      <c r="Q872" s="39"/>
      <c r="R872" s="39"/>
      <c r="X872" s="39"/>
      <c r="Y872" s="39"/>
      <c r="Z872" s="39"/>
      <c r="AA872" s="39"/>
      <c r="AB872" s="39"/>
      <c r="AC872" s="39"/>
      <c r="AD872" s="39"/>
      <c r="AE872" s="39"/>
    </row>
    <row r="873">
      <c r="A873" s="7">
        <v>749.0</v>
      </c>
      <c r="B873" s="11" t="s">
        <v>2018</v>
      </c>
      <c r="C873" s="11" t="s">
        <v>2019</v>
      </c>
      <c r="D873" s="7">
        <v>2008.0</v>
      </c>
      <c r="E873" s="11" t="s">
        <v>370</v>
      </c>
      <c r="F873" s="12" t="s">
        <v>39</v>
      </c>
      <c r="G873" s="72"/>
      <c r="H873" s="14" t="s">
        <v>40</v>
      </c>
      <c r="I873" s="39">
        <v>0.0</v>
      </c>
      <c r="J873" s="16" t="s">
        <v>3436</v>
      </c>
      <c r="K873" s="25"/>
      <c r="L873" s="25"/>
      <c r="M873" s="25"/>
      <c r="N873" s="25"/>
      <c r="O873" s="25"/>
      <c r="P873" s="25"/>
    </row>
    <row r="874">
      <c r="A874" s="7">
        <v>750.0</v>
      </c>
      <c r="B874" s="11" t="s">
        <v>2021</v>
      </c>
      <c r="C874" s="11" t="s">
        <v>2022</v>
      </c>
      <c r="D874" s="7">
        <v>2008.0</v>
      </c>
      <c r="E874" s="11" t="s">
        <v>84</v>
      </c>
      <c r="F874" s="12" t="s">
        <v>40</v>
      </c>
      <c r="G874" s="72"/>
      <c r="H874" s="14" t="s">
        <v>39</v>
      </c>
      <c r="I874" s="72"/>
      <c r="J874" s="16" t="s">
        <v>3436</v>
      </c>
      <c r="K874" s="25"/>
      <c r="L874" s="25"/>
      <c r="M874" s="25"/>
      <c r="N874" s="25"/>
      <c r="O874" s="25"/>
      <c r="P874" s="11" t="s">
        <v>2024</v>
      </c>
      <c r="R874" s="20"/>
      <c r="S874" s="39"/>
      <c r="T874" s="39"/>
      <c r="U874" s="39"/>
      <c r="V874" s="39"/>
      <c r="W874" s="39"/>
      <c r="X874" s="39"/>
      <c r="Y874" s="39"/>
      <c r="Z874" s="39"/>
      <c r="AA874" s="39"/>
      <c r="AB874" s="39"/>
      <c r="AC874" s="39"/>
      <c r="AD874" s="39"/>
      <c r="AE874" s="39"/>
      <c r="AF874" s="39"/>
      <c r="AG874" s="39"/>
      <c r="AH874" s="39"/>
      <c r="AI874" s="39"/>
      <c r="AJ874" s="39"/>
      <c r="AK874" s="39"/>
      <c r="AL874" s="39"/>
      <c r="AM874" s="39"/>
    </row>
    <row r="875">
      <c r="A875" s="7">
        <v>751.0</v>
      </c>
      <c r="B875" s="11" t="s">
        <v>2025</v>
      </c>
      <c r="C875" s="11" t="s">
        <v>2026</v>
      </c>
      <c r="D875" s="7">
        <v>2008.0</v>
      </c>
      <c r="E875" s="11" t="s">
        <v>84</v>
      </c>
      <c r="F875" s="12" t="s">
        <v>40</v>
      </c>
      <c r="G875" s="39">
        <v>0.0</v>
      </c>
      <c r="H875" s="14" t="s">
        <v>39</v>
      </c>
      <c r="I875" s="39">
        <v>128.0</v>
      </c>
      <c r="J875" s="16" t="s">
        <v>3436</v>
      </c>
      <c r="K875" s="25"/>
      <c r="L875" s="25"/>
      <c r="M875" s="25"/>
      <c r="N875" s="25"/>
      <c r="O875" s="25"/>
      <c r="P875" s="11" t="s">
        <v>2024</v>
      </c>
      <c r="X875" s="39"/>
      <c r="Y875" s="39"/>
      <c r="Z875" s="39"/>
      <c r="AA875" s="39"/>
      <c r="AB875" s="39"/>
      <c r="AC875" s="39"/>
      <c r="AD875" s="39"/>
      <c r="AE875" s="39"/>
    </row>
    <row r="876">
      <c r="A876" s="7">
        <v>752.0</v>
      </c>
      <c r="B876" s="11" t="s">
        <v>2028</v>
      </c>
      <c r="C876" s="11" t="s">
        <v>2029</v>
      </c>
      <c r="D876" s="7">
        <v>2008.0</v>
      </c>
      <c r="E876" s="11" t="s">
        <v>2031</v>
      </c>
      <c r="F876" s="85"/>
      <c r="G876" s="40"/>
      <c r="H876" s="85"/>
      <c r="I876" s="72"/>
      <c r="J876" s="12" t="s">
        <v>74</v>
      </c>
      <c r="K876" s="25"/>
      <c r="L876" s="25"/>
      <c r="M876" s="25"/>
      <c r="N876" s="25"/>
      <c r="O876" s="25"/>
      <c r="P876" s="11" t="s">
        <v>2032</v>
      </c>
      <c r="S876" s="39"/>
      <c r="T876" s="39"/>
      <c r="U876" s="39"/>
      <c r="V876" s="39"/>
      <c r="W876" s="39"/>
      <c r="AF876" s="39"/>
      <c r="AG876" s="39"/>
      <c r="AH876" s="39"/>
      <c r="AI876" s="39"/>
      <c r="AJ876" s="39"/>
      <c r="AK876" s="39"/>
      <c r="AL876" s="39"/>
      <c r="AM876" s="39"/>
    </row>
    <row r="877">
      <c r="A877" s="7">
        <v>753.0</v>
      </c>
      <c r="B877" s="8" t="s">
        <v>3805</v>
      </c>
      <c r="C877" s="8" t="s">
        <v>3806</v>
      </c>
      <c r="D877" s="35">
        <v>2008.0</v>
      </c>
      <c r="E877" s="9" t="s">
        <v>31</v>
      </c>
      <c r="F877" s="9" t="s">
        <v>31</v>
      </c>
      <c r="G877" s="9" t="s">
        <v>31</v>
      </c>
      <c r="H877" s="9" t="s">
        <v>31</v>
      </c>
      <c r="I877" s="9" t="s">
        <v>31</v>
      </c>
      <c r="J877" s="9" t="s">
        <v>31</v>
      </c>
      <c r="K877" s="79"/>
      <c r="L877" s="80"/>
      <c r="M877" s="80"/>
      <c r="N877" s="80"/>
      <c r="O877" s="80"/>
      <c r="P877" s="79"/>
      <c r="AE877" s="39"/>
      <c r="AF877" s="39"/>
      <c r="AG877" s="39"/>
      <c r="AH877" s="39"/>
      <c r="AI877" s="39"/>
      <c r="AJ877" s="39"/>
      <c r="AK877" s="39"/>
      <c r="AL877" s="39"/>
      <c r="AM877" s="39"/>
    </row>
    <row r="878">
      <c r="A878" s="7">
        <v>754.0</v>
      </c>
      <c r="B878" s="11" t="s">
        <v>2033</v>
      </c>
      <c r="C878" s="11" t="s">
        <v>2034</v>
      </c>
      <c r="D878" s="7">
        <v>2008.0</v>
      </c>
      <c r="E878" s="11" t="s">
        <v>1569</v>
      </c>
      <c r="F878" s="12" t="s">
        <v>74</v>
      </c>
      <c r="G878" s="72"/>
      <c r="H878" s="12" t="s">
        <v>74</v>
      </c>
      <c r="I878" s="72"/>
      <c r="J878" s="12" t="s">
        <v>74</v>
      </c>
      <c r="K878" s="11"/>
      <c r="L878" s="25"/>
      <c r="M878" s="25"/>
      <c r="N878" s="25"/>
      <c r="O878" s="25"/>
      <c r="P878" s="11" t="s">
        <v>1611</v>
      </c>
      <c r="S878" s="20"/>
      <c r="T878" s="20"/>
      <c r="U878" s="20"/>
      <c r="V878" s="20"/>
      <c r="W878" s="20"/>
      <c r="AE878" s="39"/>
    </row>
    <row r="879">
      <c r="A879" s="7">
        <v>755.0</v>
      </c>
      <c r="B879" s="8" t="s">
        <v>3807</v>
      </c>
      <c r="C879" s="8" t="s">
        <v>3808</v>
      </c>
      <c r="D879" s="7">
        <v>2008.0</v>
      </c>
      <c r="E879" s="9" t="s">
        <v>31</v>
      </c>
      <c r="F879" s="9" t="s">
        <v>31</v>
      </c>
      <c r="G879" s="9" t="s">
        <v>31</v>
      </c>
      <c r="H879" s="9" t="s">
        <v>31</v>
      </c>
      <c r="I879" s="9" t="s">
        <v>31</v>
      </c>
      <c r="J879" s="9" t="s">
        <v>31</v>
      </c>
      <c r="K879" s="40"/>
      <c r="L879" s="40"/>
      <c r="M879" s="40"/>
      <c r="N879" s="40"/>
      <c r="O879" s="40"/>
      <c r="P879" s="40"/>
      <c r="Q879" s="39"/>
      <c r="R879" s="39"/>
      <c r="AF879" s="39"/>
      <c r="AG879" s="39"/>
      <c r="AH879" s="39"/>
      <c r="AI879" s="39"/>
      <c r="AJ879" s="39"/>
      <c r="AK879" s="39"/>
      <c r="AL879" s="39"/>
      <c r="AM879" s="39"/>
    </row>
    <row r="880">
      <c r="A880" s="34">
        <v>756.0</v>
      </c>
      <c r="B880" s="35" t="s">
        <v>3200</v>
      </c>
      <c r="C880" s="35" t="s">
        <v>3201</v>
      </c>
      <c r="D880" s="35">
        <v>2008.0</v>
      </c>
      <c r="E880" s="9" t="s">
        <v>31</v>
      </c>
      <c r="F880" s="9" t="s">
        <v>31</v>
      </c>
      <c r="G880" s="9" t="s">
        <v>31</v>
      </c>
      <c r="H880" s="9" t="s">
        <v>31</v>
      </c>
      <c r="I880" s="9" t="s">
        <v>31</v>
      </c>
      <c r="J880" s="9" t="s">
        <v>31</v>
      </c>
      <c r="K880" s="9" t="s">
        <v>31</v>
      </c>
      <c r="L880" s="9" t="s">
        <v>31</v>
      </c>
      <c r="M880" s="9" t="s">
        <v>31</v>
      </c>
      <c r="N880" s="9" t="s">
        <v>31</v>
      </c>
      <c r="O880" s="9" t="s">
        <v>31</v>
      </c>
      <c r="P880" s="9" t="s">
        <v>31</v>
      </c>
      <c r="Q880" s="39"/>
      <c r="R880" s="39"/>
      <c r="X880" s="39"/>
      <c r="Y880" s="39"/>
      <c r="Z880" s="39"/>
      <c r="AA880" s="39"/>
      <c r="AB880" s="39"/>
      <c r="AC880" s="39"/>
      <c r="AD880" s="39"/>
      <c r="AF880" s="39"/>
      <c r="AG880" s="39"/>
      <c r="AH880" s="39"/>
      <c r="AI880" s="39"/>
      <c r="AJ880" s="39"/>
      <c r="AK880" s="39"/>
      <c r="AL880" s="39"/>
      <c r="AM880" s="39"/>
    </row>
    <row r="881">
      <c r="A881" s="7">
        <v>757.0</v>
      </c>
      <c r="B881" s="11" t="s">
        <v>2036</v>
      </c>
      <c r="C881" s="11" t="s">
        <v>2037</v>
      </c>
      <c r="D881" s="7">
        <v>2008.0</v>
      </c>
      <c r="E881" s="11" t="s">
        <v>2039</v>
      </c>
      <c r="F881" s="12" t="s">
        <v>39</v>
      </c>
      <c r="G881" s="72"/>
      <c r="H881" s="14" t="s">
        <v>39</v>
      </c>
      <c r="I881" s="72"/>
      <c r="J881" s="12" t="s">
        <v>40</v>
      </c>
      <c r="K881" s="25"/>
      <c r="L881" s="25"/>
      <c r="M881" s="25"/>
      <c r="N881" s="25"/>
      <c r="O881" s="25"/>
      <c r="P881" s="11" t="s">
        <v>2040</v>
      </c>
    </row>
    <row r="882">
      <c r="A882" s="7">
        <v>758.0</v>
      </c>
      <c r="B882" s="8" t="s">
        <v>3809</v>
      </c>
      <c r="C882" s="8" t="s">
        <v>3810</v>
      </c>
      <c r="D882" s="7">
        <v>2008.0</v>
      </c>
      <c r="E882" s="9" t="s">
        <v>31</v>
      </c>
      <c r="F882" s="9" t="s">
        <v>31</v>
      </c>
      <c r="G882" s="9" t="s">
        <v>31</v>
      </c>
      <c r="H882" s="9" t="s">
        <v>31</v>
      </c>
      <c r="I882" s="9" t="s">
        <v>31</v>
      </c>
      <c r="J882" s="9" t="s">
        <v>31</v>
      </c>
      <c r="K882" s="80"/>
      <c r="L882" s="80"/>
      <c r="M882" s="80"/>
      <c r="N882" s="80"/>
      <c r="O882" s="80"/>
      <c r="P882" s="79"/>
      <c r="S882" s="20"/>
      <c r="T882" s="20"/>
      <c r="U882" s="20"/>
      <c r="V882" s="20"/>
      <c r="W882" s="20"/>
      <c r="X882" s="39"/>
      <c r="Y882" s="39"/>
      <c r="Z882" s="39"/>
      <c r="AA882" s="39"/>
      <c r="AB882" s="39"/>
      <c r="AC882" s="39"/>
      <c r="AD882" s="39"/>
    </row>
    <row r="883">
      <c r="A883" s="7">
        <v>759.0</v>
      </c>
      <c r="B883" s="11" t="s">
        <v>2041</v>
      </c>
      <c r="C883" s="11" t="s">
        <v>2042</v>
      </c>
      <c r="D883" s="7">
        <v>2008.0</v>
      </c>
      <c r="E883" s="11" t="s">
        <v>47</v>
      </c>
      <c r="F883" s="12" t="s">
        <v>39</v>
      </c>
      <c r="G883" s="39">
        <v>10.0</v>
      </c>
      <c r="H883" s="14" t="s">
        <v>40</v>
      </c>
      <c r="I883" s="39">
        <v>0.0</v>
      </c>
      <c r="J883" s="16" t="s">
        <v>3436</v>
      </c>
      <c r="K883" s="25"/>
      <c r="L883" s="25"/>
      <c r="M883" s="25"/>
      <c r="N883" s="25"/>
      <c r="O883" s="25"/>
      <c r="P883" s="11" t="s">
        <v>2044</v>
      </c>
      <c r="S883" s="39"/>
      <c r="T883" s="39"/>
      <c r="U883" s="39"/>
      <c r="V883" s="39"/>
      <c r="W883" s="39"/>
      <c r="AE883" s="39"/>
    </row>
    <row r="884">
      <c r="A884" s="7">
        <v>760.0</v>
      </c>
      <c r="B884" s="11" t="s">
        <v>2045</v>
      </c>
      <c r="C884" s="11" t="s">
        <v>2046</v>
      </c>
      <c r="D884" s="7">
        <v>2008.0</v>
      </c>
      <c r="E884" s="11" t="s">
        <v>424</v>
      </c>
      <c r="F884" s="12" t="s">
        <v>39</v>
      </c>
      <c r="G884" s="39">
        <v>40.0</v>
      </c>
      <c r="H884" s="14" t="s">
        <v>40</v>
      </c>
      <c r="I884" s="39">
        <v>0.0</v>
      </c>
      <c r="J884" s="16" t="s">
        <v>3436</v>
      </c>
      <c r="K884" s="25"/>
      <c r="L884" s="25"/>
      <c r="M884" s="25"/>
      <c r="N884" s="25"/>
      <c r="O884" s="25"/>
      <c r="P884" s="25"/>
      <c r="S884" s="39"/>
      <c r="T884" s="39"/>
      <c r="U884" s="39"/>
      <c r="V884" s="39"/>
      <c r="W884" s="39"/>
      <c r="X884" s="39"/>
      <c r="Y884" s="39"/>
      <c r="Z884" s="39"/>
      <c r="AA884" s="39"/>
      <c r="AB884" s="39"/>
      <c r="AC884" s="39"/>
      <c r="AD884" s="39"/>
    </row>
    <row r="885">
      <c r="A885" s="34">
        <v>761.0</v>
      </c>
      <c r="B885" s="35" t="s">
        <v>3203</v>
      </c>
      <c r="C885" s="35" t="s">
        <v>3204</v>
      </c>
      <c r="D885" s="35">
        <v>2008.0</v>
      </c>
      <c r="E885" s="9" t="s">
        <v>31</v>
      </c>
      <c r="F885" s="9" t="s">
        <v>31</v>
      </c>
      <c r="G885" s="9" t="s">
        <v>31</v>
      </c>
      <c r="H885" s="9" t="s">
        <v>31</v>
      </c>
      <c r="I885" s="9" t="s">
        <v>31</v>
      </c>
      <c r="J885" s="9" t="s">
        <v>31</v>
      </c>
      <c r="K885" s="9" t="s">
        <v>31</v>
      </c>
      <c r="L885" s="9" t="s">
        <v>31</v>
      </c>
      <c r="M885" s="9" t="s">
        <v>31</v>
      </c>
      <c r="N885" s="9" t="s">
        <v>31</v>
      </c>
      <c r="O885" s="9" t="s">
        <v>31</v>
      </c>
      <c r="P885" s="9" t="s">
        <v>31</v>
      </c>
      <c r="Q885" s="39"/>
      <c r="R885" s="39"/>
      <c r="S885" s="39"/>
      <c r="T885" s="39"/>
      <c r="U885" s="39"/>
      <c r="V885" s="39"/>
      <c r="W885" s="39"/>
      <c r="AE885" s="39"/>
      <c r="AF885" s="39"/>
      <c r="AG885" s="39"/>
      <c r="AH885" s="39"/>
      <c r="AI885" s="39"/>
      <c r="AJ885" s="39"/>
      <c r="AK885" s="39"/>
      <c r="AL885" s="39"/>
      <c r="AM885" s="39"/>
    </row>
    <row r="886">
      <c r="A886" s="7">
        <v>762.0</v>
      </c>
      <c r="B886" s="11" t="s">
        <v>2048</v>
      </c>
      <c r="C886" s="11" t="s">
        <v>2049</v>
      </c>
      <c r="D886" s="7">
        <v>2008.0</v>
      </c>
      <c r="E886" s="11" t="s">
        <v>47</v>
      </c>
      <c r="F886" s="12" t="s">
        <v>39</v>
      </c>
      <c r="G886" s="39">
        <v>7.0</v>
      </c>
      <c r="H886" s="14" t="s">
        <v>40</v>
      </c>
      <c r="I886" s="39">
        <v>8.0</v>
      </c>
      <c r="J886" s="16" t="s">
        <v>3436</v>
      </c>
      <c r="K886" s="25"/>
      <c r="L886" s="25"/>
      <c r="M886" s="25"/>
      <c r="N886" s="25"/>
      <c r="O886" s="25"/>
      <c r="P886" s="25"/>
      <c r="X886" s="39"/>
      <c r="Y886" s="39"/>
      <c r="Z886" s="39"/>
      <c r="AA886" s="39"/>
      <c r="AB886" s="39"/>
      <c r="AC886" s="39"/>
      <c r="AD886" s="39"/>
    </row>
    <row r="887">
      <c r="A887" s="34">
        <v>763.0</v>
      </c>
      <c r="B887" s="35" t="s">
        <v>3206</v>
      </c>
      <c r="C887" s="35" t="s">
        <v>3207</v>
      </c>
      <c r="D887" s="35">
        <v>2008.0</v>
      </c>
      <c r="E887" s="9" t="s">
        <v>31</v>
      </c>
      <c r="F887" s="9" t="s">
        <v>31</v>
      </c>
      <c r="G887" s="9" t="s">
        <v>31</v>
      </c>
      <c r="H887" s="9" t="s">
        <v>31</v>
      </c>
      <c r="I887" s="9" t="s">
        <v>31</v>
      </c>
      <c r="J887" s="9" t="s">
        <v>31</v>
      </c>
      <c r="K887" s="9" t="s">
        <v>31</v>
      </c>
      <c r="L887" s="9" t="s">
        <v>31</v>
      </c>
      <c r="M887" s="9" t="s">
        <v>31</v>
      </c>
      <c r="N887" s="9" t="s">
        <v>31</v>
      </c>
      <c r="O887" s="9" t="s">
        <v>31</v>
      </c>
      <c r="P887" s="9" t="s">
        <v>31</v>
      </c>
      <c r="Q887" s="39"/>
      <c r="R887" s="39"/>
      <c r="AE887" s="39"/>
      <c r="AF887" s="39"/>
      <c r="AG887" s="39"/>
      <c r="AH887" s="39"/>
      <c r="AI887" s="39"/>
      <c r="AJ887" s="39"/>
      <c r="AK887" s="39"/>
      <c r="AL887" s="39"/>
      <c r="AM887" s="39"/>
    </row>
    <row r="888">
      <c r="A888" s="7">
        <v>764.0</v>
      </c>
      <c r="B888" s="11" t="s">
        <v>2051</v>
      </c>
      <c r="C888" s="11" t="s">
        <v>2052</v>
      </c>
      <c r="D888" s="7">
        <v>2008.0</v>
      </c>
      <c r="E888" s="11" t="s">
        <v>47</v>
      </c>
      <c r="F888" s="12" t="s">
        <v>39</v>
      </c>
      <c r="G888" s="39">
        <v>28.0</v>
      </c>
      <c r="H888" s="14" t="s">
        <v>40</v>
      </c>
      <c r="I888" s="39">
        <v>0.0</v>
      </c>
      <c r="J888" s="16" t="s">
        <v>3436</v>
      </c>
      <c r="K888" s="25"/>
      <c r="L888" s="25"/>
      <c r="M888" s="25"/>
      <c r="N888" s="25"/>
      <c r="O888" s="25"/>
      <c r="P888" s="25"/>
      <c r="X888" s="20"/>
      <c r="Y888" s="20"/>
      <c r="Z888" s="20"/>
      <c r="AA888" s="20"/>
      <c r="AB888" s="20"/>
      <c r="AC888" s="20"/>
      <c r="AD888" s="20"/>
    </row>
    <row r="889">
      <c r="A889" s="7">
        <v>765.0</v>
      </c>
      <c r="B889" s="11" t="s">
        <v>2054</v>
      </c>
      <c r="C889" s="11" t="s">
        <v>2055</v>
      </c>
      <c r="D889" s="7">
        <v>2008.0</v>
      </c>
      <c r="E889" s="11" t="s">
        <v>2031</v>
      </c>
      <c r="F889" s="12" t="s">
        <v>74</v>
      </c>
      <c r="G889" s="72"/>
      <c r="H889" s="12" t="s">
        <v>74</v>
      </c>
      <c r="I889" s="72"/>
      <c r="J889" s="12" t="s">
        <v>74</v>
      </c>
      <c r="K889" s="25"/>
      <c r="L889" s="25"/>
      <c r="M889" s="25"/>
      <c r="N889" s="25"/>
      <c r="O889" s="25"/>
      <c r="P889" s="11" t="s">
        <v>2057</v>
      </c>
      <c r="R889" s="20"/>
      <c r="AE889" s="39"/>
      <c r="AF889" s="39"/>
      <c r="AG889" s="39"/>
      <c r="AH889" s="39"/>
      <c r="AI889" s="39"/>
      <c r="AJ889" s="39"/>
      <c r="AK889" s="39"/>
      <c r="AL889" s="39"/>
      <c r="AM889" s="39"/>
    </row>
    <row r="890">
      <c r="A890" s="7">
        <v>766.0</v>
      </c>
      <c r="B890" s="11" t="s">
        <v>2058</v>
      </c>
      <c r="C890" s="11" t="s">
        <v>2059</v>
      </c>
      <c r="D890" s="7">
        <v>2008.0</v>
      </c>
      <c r="E890" s="11" t="s">
        <v>47</v>
      </c>
      <c r="F890" s="12" t="s">
        <v>39</v>
      </c>
      <c r="G890" s="39">
        <v>4.0</v>
      </c>
      <c r="H890" s="14" t="s">
        <v>40</v>
      </c>
      <c r="I890" s="39">
        <v>0.0</v>
      </c>
      <c r="J890" s="16" t="s">
        <v>3436</v>
      </c>
      <c r="K890" s="25"/>
      <c r="L890" s="25"/>
      <c r="M890" s="25"/>
      <c r="N890" s="25"/>
      <c r="O890" s="25"/>
      <c r="P890" s="11" t="s">
        <v>2061</v>
      </c>
    </row>
    <row r="891">
      <c r="A891" s="7">
        <v>767.0</v>
      </c>
      <c r="B891" s="11" t="s">
        <v>2062</v>
      </c>
      <c r="C891" s="11" t="s">
        <v>2063</v>
      </c>
      <c r="D891" s="7">
        <v>2008.0</v>
      </c>
      <c r="E891" s="11" t="s">
        <v>1957</v>
      </c>
      <c r="F891" s="12" t="s">
        <v>39</v>
      </c>
      <c r="G891" s="72"/>
      <c r="H891" s="14" t="s">
        <v>40</v>
      </c>
      <c r="I891" s="39">
        <v>0.0</v>
      </c>
      <c r="J891" s="16" t="s">
        <v>3436</v>
      </c>
      <c r="K891" s="25"/>
      <c r="L891" s="25"/>
      <c r="M891" s="25"/>
      <c r="N891" s="25"/>
      <c r="O891" s="25"/>
      <c r="P891" s="11" t="s">
        <v>1611</v>
      </c>
      <c r="AE891" s="20"/>
      <c r="AF891" s="39"/>
      <c r="AG891" s="39"/>
      <c r="AH891" s="39"/>
      <c r="AI891" s="39"/>
      <c r="AJ891" s="39"/>
      <c r="AK891" s="39"/>
      <c r="AL891" s="39"/>
      <c r="AM891" s="39"/>
    </row>
    <row r="892">
      <c r="A892" s="7">
        <v>768.0</v>
      </c>
      <c r="B892" s="11" t="s">
        <v>2065</v>
      </c>
      <c r="C892" s="11" t="s">
        <v>2066</v>
      </c>
      <c r="D892" s="7">
        <v>2008.0</v>
      </c>
      <c r="E892" s="11" t="s">
        <v>335</v>
      </c>
      <c r="F892" s="12" t="s">
        <v>39</v>
      </c>
      <c r="G892" s="39">
        <v>18.0</v>
      </c>
      <c r="H892" s="14" t="s">
        <v>40</v>
      </c>
      <c r="I892" s="39">
        <v>0.0</v>
      </c>
      <c r="J892" s="16" t="s">
        <v>3436</v>
      </c>
      <c r="K892" s="25"/>
      <c r="L892" s="25"/>
      <c r="M892" s="25"/>
      <c r="N892" s="25"/>
      <c r="O892" s="25"/>
      <c r="P892" s="11" t="s">
        <v>2068</v>
      </c>
    </row>
    <row r="893">
      <c r="A893" s="7">
        <v>769.0</v>
      </c>
      <c r="B893" s="11" t="s">
        <v>2069</v>
      </c>
      <c r="C893" s="11" t="s">
        <v>2070</v>
      </c>
      <c r="D893" s="7">
        <v>2008.0</v>
      </c>
      <c r="E893" s="11" t="s">
        <v>2031</v>
      </c>
      <c r="F893" s="12" t="s">
        <v>74</v>
      </c>
      <c r="G893" s="72"/>
      <c r="H893" s="12" t="s">
        <v>74</v>
      </c>
      <c r="I893" s="72"/>
      <c r="J893" s="12" t="s">
        <v>74</v>
      </c>
      <c r="K893" s="25"/>
      <c r="L893" s="25"/>
      <c r="M893" s="25"/>
      <c r="N893" s="25"/>
      <c r="O893" s="25"/>
      <c r="P893" s="11" t="s">
        <v>2072</v>
      </c>
      <c r="R893" s="20"/>
      <c r="AF893" s="20"/>
      <c r="AG893" s="20"/>
      <c r="AH893" s="20"/>
      <c r="AI893" s="20"/>
      <c r="AJ893" s="20"/>
      <c r="AK893" s="20"/>
      <c r="AL893" s="20"/>
      <c r="AM893" s="20"/>
    </row>
    <row r="894">
      <c r="A894" s="7">
        <v>770.0</v>
      </c>
      <c r="B894" s="8" t="s">
        <v>3811</v>
      </c>
      <c r="C894" s="8" t="s">
        <v>3812</v>
      </c>
      <c r="D894" s="7">
        <v>2008.0</v>
      </c>
      <c r="E894" s="11" t="s">
        <v>47</v>
      </c>
      <c r="F894" s="39" t="s">
        <v>40</v>
      </c>
      <c r="G894" s="39">
        <v>0.0</v>
      </c>
      <c r="H894" s="39" t="s">
        <v>39</v>
      </c>
      <c r="I894" s="40"/>
      <c r="J894" s="16" t="s">
        <v>3436</v>
      </c>
      <c r="K894" s="40"/>
      <c r="L894" s="40"/>
      <c r="M894" s="40"/>
      <c r="N894" s="40"/>
      <c r="O894" s="40"/>
      <c r="P894" s="40"/>
      <c r="Q894" s="39" t="s">
        <v>3656</v>
      </c>
      <c r="R894" s="39"/>
      <c r="X894" s="39"/>
      <c r="Y894" s="39"/>
      <c r="Z894" s="39"/>
      <c r="AA894" s="39"/>
      <c r="AB894" s="39"/>
      <c r="AC894" s="39"/>
      <c r="AD894" s="39"/>
    </row>
    <row r="895">
      <c r="A895" s="34">
        <v>771.0</v>
      </c>
      <c r="B895" s="35" t="s">
        <v>3209</v>
      </c>
      <c r="C895" s="35" t="s">
        <v>3210</v>
      </c>
      <c r="D895" s="35">
        <v>2008.0</v>
      </c>
      <c r="E895" s="9" t="s">
        <v>31</v>
      </c>
      <c r="F895" s="9" t="s">
        <v>31</v>
      </c>
      <c r="G895" s="9" t="s">
        <v>31</v>
      </c>
      <c r="H895" s="9" t="s">
        <v>31</v>
      </c>
      <c r="I895" s="9" t="s">
        <v>31</v>
      </c>
      <c r="J895" s="9" t="s">
        <v>31</v>
      </c>
      <c r="K895" s="9" t="s">
        <v>31</v>
      </c>
      <c r="L895" s="9" t="s">
        <v>31</v>
      </c>
      <c r="M895" s="9" t="s">
        <v>31</v>
      </c>
      <c r="N895" s="9" t="s">
        <v>31</v>
      </c>
      <c r="O895" s="9" t="s">
        <v>31</v>
      </c>
      <c r="P895" s="9" t="s">
        <v>31</v>
      </c>
      <c r="Q895" s="39"/>
      <c r="R895" s="39"/>
      <c r="S895" s="39"/>
      <c r="T895" s="39"/>
      <c r="U895" s="39"/>
      <c r="V895" s="39"/>
      <c r="W895" s="39"/>
    </row>
    <row r="896">
      <c r="A896" s="34">
        <v>772.0</v>
      </c>
      <c r="B896" s="35" t="s">
        <v>3212</v>
      </c>
      <c r="C896" s="35" t="s">
        <v>3213</v>
      </c>
      <c r="D896" s="35">
        <v>2008.0</v>
      </c>
      <c r="E896" s="9" t="s">
        <v>31</v>
      </c>
      <c r="F896" s="9" t="s">
        <v>31</v>
      </c>
      <c r="G896" s="9" t="s">
        <v>31</v>
      </c>
      <c r="H896" s="9" t="s">
        <v>31</v>
      </c>
      <c r="I896" s="9" t="s">
        <v>31</v>
      </c>
      <c r="J896" s="9" t="s">
        <v>31</v>
      </c>
      <c r="K896" s="9" t="s">
        <v>31</v>
      </c>
      <c r="L896" s="9" t="s">
        <v>31</v>
      </c>
      <c r="M896" s="9" t="s">
        <v>31</v>
      </c>
      <c r="N896" s="9" t="s">
        <v>31</v>
      </c>
      <c r="O896" s="9" t="s">
        <v>31</v>
      </c>
      <c r="P896" s="9" t="s">
        <v>31</v>
      </c>
      <c r="Q896" s="39"/>
      <c r="R896" s="39"/>
      <c r="X896" s="39"/>
      <c r="Y896" s="39"/>
      <c r="Z896" s="39"/>
      <c r="AA896" s="39"/>
      <c r="AB896" s="39"/>
      <c r="AC896" s="39"/>
      <c r="AD896" s="39"/>
    </row>
    <row r="897">
      <c r="A897" s="7">
        <v>773.0</v>
      </c>
      <c r="B897" s="11" t="s">
        <v>2073</v>
      </c>
      <c r="C897" s="11" t="s">
        <v>2074</v>
      </c>
      <c r="D897" s="7">
        <v>2008.0</v>
      </c>
      <c r="E897" s="11" t="s">
        <v>2076</v>
      </c>
      <c r="F897" s="12" t="s">
        <v>39</v>
      </c>
      <c r="G897" s="39">
        <v>34.0</v>
      </c>
      <c r="H897" s="14" t="s">
        <v>40</v>
      </c>
      <c r="I897" s="39">
        <v>0.0</v>
      </c>
      <c r="J897" s="16" t="s">
        <v>3436</v>
      </c>
      <c r="K897" s="25"/>
      <c r="L897" s="25"/>
      <c r="M897" s="25"/>
      <c r="N897" s="25"/>
      <c r="O897" s="25"/>
      <c r="P897" s="25"/>
      <c r="S897" s="39"/>
      <c r="T897" s="39"/>
      <c r="U897" s="39"/>
      <c r="V897" s="39"/>
      <c r="W897" s="39"/>
      <c r="X897" s="39"/>
      <c r="Y897" s="39"/>
      <c r="Z897" s="39"/>
      <c r="AA897" s="39"/>
      <c r="AB897" s="39"/>
      <c r="AC897" s="39"/>
      <c r="AD897" s="39"/>
      <c r="AE897" s="39"/>
    </row>
    <row r="898">
      <c r="A898" s="7">
        <v>774.0</v>
      </c>
      <c r="B898" s="11" t="s">
        <v>2077</v>
      </c>
      <c r="C898" s="11" t="s">
        <v>2078</v>
      </c>
      <c r="D898" s="7">
        <v>2008.0</v>
      </c>
      <c r="E898" s="11" t="s">
        <v>47</v>
      </c>
      <c r="F898" s="14" t="s">
        <v>39</v>
      </c>
      <c r="G898" s="39">
        <v>118.0</v>
      </c>
      <c r="H898" s="14" t="s">
        <v>39</v>
      </c>
      <c r="I898" s="39">
        <v>18.0</v>
      </c>
      <c r="J898" s="12" t="s">
        <v>74</v>
      </c>
      <c r="K898" s="11"/>
      <c r="L898" s="25"/>
      <c r="M898" s="25"/>
      <c r="N898" s="25"/>
      <c r="O898" s="25"/>
      <c r="P898" s="25"/>
      <c r="S898" s="39"/>
      <c r="T898" s="39"/>
      <c r="U898" s="39"/>
      <c r="V898" s="39"/>
      <c r="W898" s="39"/>
    </row>
    <row r="899">
      <c r="A899" s="7">
        <v>775.0</v>
      </c>
      <c r="B899" s="11" t="s">
        <v>2080</v>
      </c>
      <c r="C899" s="11" t="s">
        <v>2081</v>
      </c>
      <c r="D899" s="7">
        <v>2008.0</v>
      </c>
      <c r="E899" s="11" t="s">
        <v>2083</v>
      </c>
      <c r="F899" s="12" t="s">
        <v>39</v>
      </c>
      <c r="G899" s="39">
        <v>46.0</v>
      </c>
      <c r="H899" s="14" t="s">
        <v>40</v>
      </c>
      <c r="I899" s="39">
        <v>0.0</v>
      </c>
      <c r="J899" s="16" t="s">
        <v>3436</v>
      </c>
      <c r="K899" s="25"/>
      <c r="L899" s="25"/>
      <c r="M899" s="25"/>
      <c r="N899" s="25"/>
      <c r="O899" s="25"/>
      <c r="P899" s="25"/>
      <c r="AE899" s="39"/>
      <c r="AF899" s="39"/>
      <c r="AG899" s="39"/>
      <c r="AH899" s="39"/>
      <c r="AI899" s="39"/>
      <c r="AJ899" s="39"/>
      <c r="AK899" s="39"/>
      <c r="AL899" s="39"/>
      <c r="AM899" s="39"/>
    </row>
    <row r="900">
      <c r="A900" s="7">
        <v>776.0</v>
      </c>
      <c r="B900" s="11" t="s">
        <v>2084</v>
      </c>
      <c r="C900" s="11" t="s">
        <v>2085</v>
      </c>
      <c r="D900" s="7">
        <v>2008.0</v>
      </c>
      <c r="E900" s="11" t="s">
        <v>84</v>
      </c>
      <c r="F900" s="12" t="s">
        <v>39</v>
      </c>
      <c r="G900" s="72"/>
      <c r="H900" s="14" t="s">
        <v>40</v>
      </c>
      <c r="I900" s="39">
        <v>0.0</v>
      </c>
      <c r="J900" s="16" t="s">
        <v>3436</v>
      </c>
      <c r="K900" s="25"/>
      <c r="L900" s="25"/>
      <c r="M900" s="25"/>
      <c r="N900" s="25"/>
      <c r="O900" s="25"/>
      <c r="P900" s="25"/>
      <c r="AE900" s="39"/>
    </row>
    <row r="901">
      <c r="A901" s="7">
        <v>777.0</v>
      </c>
      <c r="B901" s="11" t="s">
        <v>2087</v>
      </c>
      <c r="C901" s="11" t="s">
        <v>2088</v>
      </c>
      <c r="D901" s="7">
        <v>2008.0</v>
      </c>
      <c r="E901" s="11" t="s">
        <v>370</v>
      </c>
      <c r="F901" s="12" t="s">
        <v>39</v>
      </c>
      <c r="G901" s="39">
        <v>45.0</v>
      </c>
      <c r="H901" s="14" t="s">
        <v>40</v>
      </c>
      <c r="I901" s="39">
        <v>0.0</v>
      </c>
      <c r="J901" s="16" t="s">
        <v>3436</v>
      </c>
      <c r="K901" s="25"/>
      <c r="L901" s="25"/>
      <c r="M901" s="25"/>
      <c r="N901" s="25"/>
      <c r="O901" s="25"/>
      <c r="P901" s="25"/>
      <c r="AF901" s="39"/>
      <c r="AG901" s="39"/>
      <c r="AH901" s="39"/>
      <c r="AI901" s="39"/>
      <c r="AJ901" s="39"/>
      <c r="AK901" s="39"/>
      <c r="AL901" s="39"/>
      <c r="AM901" s="39"/>
    </row>
    <row r="902">
      <c r="A902" s="7">
        <v>778.0</v>
      </c>
      <c r="B902" s="11" t="s">
        <v>2090</v>
      </c>
      <c r="C902" s="11" t="s">
        <v>2091</v>
      </c>
      <c r="D902" s="7">
        <v>2008.0</v>
      </c>
      <c r="E902" s="11" t="s">
        <v>47</v>
      </c>
      <c r="F902" s="12" t="s">
        <v>39</v>
      </c>
      <c r="G902" s="39">
        <v>8.0</v>
      </c>
      <c r="H902" s="14" t="s">
        <v>40</v>
      </c>
      <c r="I902" s="39">
        <v>0.0</v>
      </c>
      <c r="J902" s="16" t="s">
        <v>3436</v>
      </c>
      <c r="K902" s="25"/>
      <c r="L902" s="25"/>
      <c r="M902" s="25"/>
      <c r="N902" s="25"/>
      <c r="O902" s="25"/>
      <c r="P902" s="25"/>
      <c r="AF902" s="39"/>
      <c r="AG902" s="39"/>
      <c r="AH902" s="39"/>
      <c r="AI902" s="39"/>
      <c r="AJ902" s="39"/>
      <c r="AK902" s="39"/>
      <c r="AL902" s="39"/>
      <c r="AM902" s="39"/>
    </row>
    <row r="903">
      <c r="A903" s="7">
        <v>779.0</v>
      </c>
      <c r="B903" s="11" t="s">
        <v>2093</v>
      </c>
      <c r="C903" s="11" t="s">
        <v>2094</v>
      </c>
      <c r="D903" s="7">
        <v>2008.0</v>
      </c>
      <c r="E903" s="11" t="s">
        <v>47</v>
      </c>
      <c r="F903" s="12" t="s">
        <v>39</v>
      </c>
      <c r="G903" s="39">
        <v>20.0</v>
      </c>
      <c r="H903" s="14" t="s">
        <v>40</v>
      </c>
      <c r="I903" s="39">
        <v>0.0</v>
      </c>
      <c r="J903" s="16" t="s">
        <v>3436</v>
      </c>
      <c r="K903" s="25"/>
      <c r="L903" s="25"/>
      <c r="M903" s="25"/>
      <c r="N903" s="25"/>
      <c r="O903" s="25"/>
      <c r="P903" s="25"/>
    </row>
    <row r="904">
      <c r="A904" s="7">
        <v>780.0</v>
      </c>
      <c r="B904" s="11" t="s">
        <v>2096</v>
      </c>
      <c r="C904" s="11" t="s">
        <v>2097</v>
      </c>
      <c r="D904" s="7">
        <v>2008.0</v>
      </c>
      <c r="E904" s="11" t="s">
        <v>370</v>
      </c>
      <c r="F904" s="12" t="s">
        <v>39</v>
      </c>
      <c r="G904" s="72"/>
      <c r="H904" s="14" t="s">
        <v>40</v>
      </c>
      <c r="I904" s="39">
        <v>0.0</v>
      </c>
      <c r="J904" s="16" t="s">
        <v>3436</v>
      </c>
      <c r="K904" s="25"/>
      <c r="L904" s="25"/>
      <c r="M904" s="25"/>
      <c r="N904" s="25"/>
      <c r="O904" s="25"/>
      <c r="P904" s="25"/>
    </row>
    <row r="905">
      <c r="A905" s="7">
        <v>781.0</v>
      </c>
      <c r="B905" s="11" t="s">
        <v>2099</v>
      </c>
      <c r="C905" s="11" t="s">
        <v>2100</v>
      </c>
      <c r="D905" s="7">
        <v>2008.0</v>
      </c>
      <c r="E905" s="11" t="s">
        <v>310</v>
      </c>
      <c r="F905" s="12" t="s">
        <v>39</v>
      </c>
      <c r="G905" s="72"/>
      <c r="H905" s="14" t="s">
        <v>40</v>
      </c>
      <c r="I905" s="39">
        <v>0.0</v>
      </c>
      <c r="J905" s="16" t="s">
        <v>3436</v>
      </c>
      <c r="K905" s="25"/>
      <c r="L905" s="25"/>
      <c r="M905" s="25"/>
      <c r="N905" s="25"/>
      <c r="O905" s="25"/>
      <c r="P905" s="11" t="s">
        <v>2102</v>
      </c>
    </row>
    <row r="906">
      <c r="A906" s="34">
        <v>782.0</v>
      </c>
      <c r="B906" s="35" t="s">
        <v>3215</v>
      </c>
      <c r="C906" s="35" t="s">
        <v>3216</v>
      </c>
      <c r="D906" s="35">
        <v>2008.0</v>
      </c>
      <c r="E906" s="9" t="s">
        <v>31</v>
      </c>
      <c r="F906" s="9" t="s">
        <v>31</v>
      </c>
      <c r="G906" s="9" t="s">
        <v>31</v>
      </c>
      <c r="H906" s="9" t="s">
        <v>31</v>
      </c>
      <c r="I906" s="9" t="s">
        <v>31</v>
      </c>
      <c r="J906" s="9" t="s">
        <v>31</v>
      </c>
      <c r="K906" s="9" t="s">
        <v>31</v>
      </c>
      <c r="L906" s="9" t="s">
        <v>31</v>
      </c>
      <c r="M906" s="9" t="s">
        <v>31</v>
      </c>
      <c r="N906" s="9" t="s">
        <v>31</v>
      </c>
      <c r="O906" s="9" t="s">
        <v>31</v>
      </c>
      <c r="P906" s="9" t="s">
        <v>31</v>
      </c>
      <c r="Q906" s="39"/>
      <c r="R906" s="39"/>
      <c r="X906" s="39"/>
      <c r="Y906" s="39"/>
      <c r="Z906" s="39"/>
      <c r="AA906" s="39"/>
      <c r="AB906" s="39"/>
      <c r="AC906" s="39"/>
      <c r="AD906" s="39"/>
    </row>
    <row r="907">
      <c r="A907" s="7">
        <v>783.0</v>
      </c>
      <c r="B907" s="11" t="s">
        <v>2103</v>
      </c>
      <c r="C907" s="11" t="s">
        <v>2104</v>
      </c>
      <c r="D907" s="7">
        <v>2008.0</v>
      </c>
      <c r="E907" s="11" t="s">
        <v>54</v>
      </c>
      <c r="F907" s="12" t="s">
        <v>74</v>
      </c>
      <c r="G907" s="72"/>
      <c r="H907" s="12" t="s">
        <v>74</v>
      </c>
      <c r="I907" s="72"/>
      <c r="J907" s="12" t="s">
        <v>74</v>
      </c>
      <c r="K907" s="25"/>
      <c r="L907" s="25"/>
      <c r="M907" s="25"/>
      <c r="N907" s="25"/>
      <c r="O907" s="25"/>
      <c r="P907" s="25"/>
      <c r="S907" s="39"/>
      <c r="T907" s="39"/>
      <c r="U907" s="39"/>
      <c r="V907" s="39"/>
      <c r="W907" s="39"/>
    </row>
    <row r="908">
      <c r="A908" s="34">
        <v>784.0</v>
      </c>
      <c r="B908" s="35" t="s">
        <v>3218</v>
      </c>
      <c r="C908" s="35" t="s">
        <v>3219</v>
      </c>
      <c r="D908" s="35">
        <v>2008.0</v>
      </c>
      <c r="E908" s="9" t="s">
        <v>31</v>
      </c>
      <c r="F908" s="9" t="s">
        <v>31</v>
      </c>
      <c r="G908" s="9" t="s">
        <v>31</v>
      </c>
      <c r="H908" s="9" t="s">
        <v>31</v>
      </c>
      <c r="I908" s="9" t="s">
        <v>31</v>
      </c>
      <c r="J908" s="9" t="s">
        <v>31</v>
      </c>
      <c r="K908" s="9" t="s">
        <v>31</v>
      </c>
      <c r="L908" s="9" t="s">
        <v>31</v>
      </c>
      <c r="M908" s="9" t="s">
        <v>31</v>
      </c>
      <c r="N908" s="9" t="s">
        <v>31</v>
      </c>
      <c r="O908" s="9" t="s">
        <v>31</v>
      </c>
      <c r="P908" s="9" t="s">
        <v>31</v>
      </c>
      <c r="Q908" s="39"/>
      <c r="R908" s="39"/>
      <c r="X908" s="39"/>
      <c r="Y908" s="39"/>
      <c r="Z908" s="39"/>
      <c r="AA908" s="39"/>
      <c r="AB908" s="39"/>
      <c r="AC908" s="39"/>
      <c r="AD908" s="39"/>
    </row>
    <row r="909">
      <c r="A909" s="34">
        <v>785.0</v>
      </c>
      <c r="B909" s="35" t="s">
        <v>3221</v>
      </c>
      <c r="C909" s="35" t="s">
        <v>3222</v>
      </c>
      <c r="D909" s="35">
        <v>2008.0</v>
      </c>
      <c r="E909" s="9" t="s">
        <v>31</v>
      </c>
      <c r="F909" s="9" t="s">
        <v>31</v>
      </c>
      <c r="G909" s="9" t="s">
        <v>31</v>
      </c>
      <c r="H909" s="9" t="s">
        <v>31</v>
      </c>
      <c r="I909" s="9" t="s">
        <v>31</v>
      </c>
      <c r="J909" s="9" t="s">
        <v>31</v>
      </c>
      <c r="K909" s="9" t="s">
        <v>31</v>
      </c>
      <c r="L909" s="9" t="s">
        <v>31</v>
      </c>
      <c r="M909" s="9" t="s">
        <v>31</v>
      </c>
      <c r="N909" s="9" t="s">
        <v>31</v>
      </c>
      <c r="O909" s="9" t="s">
        <v>31</v>
      </c>
      <c r="P909" s="9" t="s">
        <v>31</v>
      </c>
      <c r="Q909" s="39"/>
      <c r="R909" s="39"/>
      <c r="S909" s="39"/>
      <c r="T909" s="39"/>
      <c r="U909" s="39"/>
      <c r="V909" s="39"/>
      <c r="W909" s="39"/>
      <c r="AE909" s="39"/>
    </row>
    <row r="910">
      <c r="A910" s="7">
        <v>786.0</v>
      </c>
      <c r="B910" s="11" t="s">
        <v>2106</v>
      </c>
      <c r="C910" s="11" t="s">
        <v>2107</v>
      </c>
      <c r="D910" s="7">
        <v>2008.0</v>
      </c>
      <c r="E910" s="11" t="s">
        <v>47</v>
      </c>
      <c r="F910" s="14" t="s">
        <v>39</v>
      </c>
      <c r="G910" s="39">
        <v>22.0</v>
      </c>
      <c r="H910" s="14" t="s">
        <v>39</v>
      </c>
      <c r="I910" s="39">
        <v>27.0</v>
      </c>
      <c r="J910" s="12" t="s">
        <v>3813</v>
      </c>
      <c r="K910" s="11"/>
      <c r="L910" s="25"/>
      <c r="M910" s="25"/>
      <c r="N910" s="25"/>
      <c r="O910" s="25"/>
      <c r="P910" s="11" t="s">
        <v>1740</v>
      </c>
    </row>
    <row r="911">
      <c r="A911" s="7">
        <v>787.0</v>
      </c>
      <c r="B911" s="11" t="s">
        <v>2109</v>
      </c>
      <c r="C911" s="11" t="s">
        <v>2110</v>
      </c>
      <c r="D911" s="7">
        <v>2008.0</v>
      </c>
      <c r="E911" s="11" t="s">
        <v>47</v>
      </c>
      <c r="F911" s="14" t="s">
        <v>39</v>
      </c>
      <c r="G911" s="39">
        <v>9.0</v>
      </c>
      <c r="H911" s="14" t="s">
        <v>39</v>
      </c>
      <c r="I911" s="39">
        <v>9.0</v>
      </c>
      <c r="J911" s="12" t="s">
        <v>3813</v>
      </c>
      <c r="K911" s="11"/>
      <c r="L911" s="25"/>
      <c r="M911" s="25"/>
      <c r="N911" s="25"/>
      <c r="O911" s="25"/>
      <c r="P911" s="11" t="s">
        <v>1740</v>
      </c>
      <c r="S911" s="39"/>
      <c r="T911" s="39"/>
      <c r="U911" s="39"/>
      <c r="V911" s="39"/>
      <c r="W911" s="39"/>
      <c r="AE911" s="39"/>
      <c r="AF911" s="39"/>
      <c r="AG911" s="39"/>
      <c r="AH911" s="39"/>
      <c r="AI911" s="39"/>
      <c r="AJ911" s="39"/>
      <c r="AK911" s="39"/>
      <c r="AL911" s="39"/>
      <c r="AM911" s="39"/>
    </row>
    <row r="912">
      <c r="A912" s="7">
        <v>788.0</v>
      </c>
      <c r="B912" s="11" t="s">
        <v>2112</v>
      </c>
      <c r="C912" s="11" t="s">
        <v>2113</v>
      </c>
      <c r="D912" s="7">
        <v>2008.0</v>
      </c>
      <c r="E912" s="11" t="s">
        <v>73</v>
      </c>
      <c r="F912" s="12" t="s">
        <v>40</v>
      </c>
      <c r="G912" s="72"/>
      <c r="H912" s="14" t="s">
        <v>39</v>
      </c>
      <c r="I912" s="72"/>
      <c r="J912" s="16" t="s">
        <v>3436</v>
      </c>
      <c r="K912" s="25"/>
      <c r="L912" s="25"/>
      <c r="M912" s="25"/>
      <c r="N912" s="25"/>
      <c r="O912" s="25"/>
      <c r="P912" s="25"/>
    </row>
    <row r="913">
      <c r="A913" s="7">
        <v>789.0</v>
      </c>
      <c r="B913" s="11" t="s">
        <v>2115</v>
      </c>
      <c r="C913" s="11" t="s">
        <v>2116</v>
      </c>
      <c r="D913" s="7">
        <v>2008.0</v>
      </c>
      <c r="E913" s="11" t="s">
        <v>47</v>
      </c>
      <c r="F913" s="12" t="s">
        <v>39</v>
      </c>
      <c r="G913" s="39">
        <v>82.0</v>
      </c>
      <c r="H913" s="14" t="s">
        <v>40</v>
      </c>
      <c r="I913" s="39">
        <v>0.0</v>
      </c>
      <c r="J913" s="16" t="s">
        <v>3436</v>
      </c>
      <c r="K913" s="25"/>
      <c r="L913" s="25"/>
      <c r="M913" s="25"/>
      <c r="N913" s="25"/>
      <c r="O913" s="25"/>
      <c r="P913" s="25"/>
      <c r="AF913" s="39"/>
      <c r="AG913" s="39"/>
      <c r="AH913" s="39"/>
      <c r="AI913" s="39"/>
      <c r="AJ913" s="39"/>
      <c r="AK913" s="39"/>
      <c r="AL913" s="39"/>
      <c r="AM913" s="39"/>
    </row>
    <row r="914">
      <c r="A914" s="7">
        <v>790.0</v>
      </c>
      <c r="B914" s="11" t="s">
        <v>2118</v>
      </c>
      <c r="C914" s="11" t="s">
        <v>2119</v>
      </c>
      <c r="D914" s="7">
        <v>2008.0</v>
      </c>
      <c r="E914" s="11" t="s">
        <v>2121</v>
      </c>
      <c r="F914" s="12" t="s">
        <v>39</v>
      </c>
      <c r="G914" s="72"/>
      <c r="H914" s="14" t="s">
        <v>40</v>
      </c>
      <c r="I914" s="39">
        <v>0.0</v>
      </c>
      <c r="J914" s="16" t="s">
        <v>3436</v>
      </c>
      <c r="K914" s="25"/>
      <c r="L914" s="25"/>
      <c r="M914" s="25"/>
      <c r="N914" s="25"/>
      <c r="O914" s="25"/>
      <c r="P914" s="11" t="s">
        <v>2122</v>
      </c>
      <c r="X914" s="39"/>
      <c r="Y914" s="39"/>
      <c r="Z914" s="39"/>
      <c r="AA914" s="39"/>
      <c r="AB914" s="39"/>
      <c r="AC914" s="39"/>
      <c r="AD914" s="39"/>
    </row>
    <row r="915">
      <c r="A915" s="7">
        <v>791.0</v>
      </c>
      <c r="B915" s="11" t="s">
        <v>2123</v>
      </c>
      <c r="C915" s="11" t="s">
        <v>2124</v>
      </c>
      <c r="D915" s="7">
        <v>2008.0</v>
      </c>
      <c r="E915" s="11" t="s">
        <v>2126</v>
      </c>
      <c r="F915" s="12" t="s">
        <v>39</v>
      </c>
      <c r="G915" s="39">
        <v>80.0</v>
      </c>
      <c r="H915" s="14" t="s">
        <v>40</v>
      </c>
      <c r="I915" s="39">
        <v>0.0</v>
      </c>
      <c r="J915" s="16" t="s">
        <v>3436</v>
      </c>
      <c r="K915" s="25"/>
      <c r="L915" s="25"/>
      <c r="M915" s="25"/>
      <c r="N915" s="25"/>
      <c r="O915" s="25"/>
      <c r="P915" s="11" t="s">
        <v>439</v>
      </c>
    </row>
    <row r="916">
      <c r="A916" s="7">
        <v>792.0</v>
      </c>
      <c r="B916" s="11" t="s">
        <v>2127</v>
      </c>
      <c r="C916" s="11" t="s">
        <v>2128</v>
      </c>
      <c r="D916" s="7">
        <v>2008.0</v>
      </c>
      <c r="E916" s="11" t="s">
        <v>54</v>
      </c>
      <c r="F916" s="12" t="s">
        <v>39</v>
      </c>
      <c r="G916" s="39">
        <v>62.0</v>
      </c>
      <c r="H916" s="14" t="s">
        <v>40</v>
      </c>
      <c r="I916" s="39">
        <v>60.0</v>
      </c>
      <c r="J916" s="16" t="s">
        <v>3436</v>
      </c>
      <c r="K916" s="25"/>
      <c r="L916" s="25"/>
      <c r="M916" s="25"/>
      <c r="N916" s="25"/>
      <c r="O916" s="25"/>
      <c r="P916" s="11" t="s">
        <v>2130</v>
      </c>
      <c r="S916" s="20"/>
      <c r="T916" s="20"/>
      <c r="U916" s="20"/>
      <c r="V916" s="20"/>
      <c r="W916" s="20"/>
    </row>
    <row r="917">
      <c r="A917" s="7">
        <v>793.0</v>
      </c>
      <c r="B917" s="11" t="s">
        <v>2131</v>
      </c>
      <c r="C917" s="11" t="s">
        <v>2132</v>
      </c>
      <c r="D917" s="7">
        <v>2008.0</v>
      </c>
      <c r="E917" s="11" t="s">
        <v>370</v>
      </c>
      <c r="F917" s="12" t="s">
        <v>39</v>
      </c>
      <c r="G917" s="39">
        <v>47.0</v>
      </c>
      <c r="H917" s="14" t="s">
        <v>40</v>
      </c>
      <c r="I917" s="39">
        <v>0.0</v>
      </c>
      <c r="J917" s="16" t="s">
        <v>3436</v>
      </c>
      <c r="K917" s="25"/>
      <c r="L917" s="25"/>
      <c r="M917" s="25"/>
      <c r="N917" s="25"/>
      <c r="O917" s="25"/>
      <c r="P917" s="11" t="s">
        <v>2134</v>
      </c>
      <c r="AE917" s="39"/>
    </row>
    <row r="918">
      <c r="A918" s="34">
        <v>794.0</v>
      </c>
      <c r="B918" s="35" t="s">
        <v>3224</v>
      </c>
      <c r="C918" s="35" t="s">
        <v>3225</v>
      </c>
      <c r="D918" s="35">
        <v>2008.0</v>
      </c>
      <c r="E918" s="9" t="s">
        <v>31</v>
      </c>
      <c r="F918" s="9" t="s">
        <v>31</v>
      </c>
      <c r="G918" s="9" t="s">
        <v>31</v>
      </c>
      <c r="H918" s="9" t="s">
        <v>31</v>
      </c>
      <c r="I918" s="9" t="s">
        <v>31</v>
      </c>
      <c r="J918" s="9" t="s">
        <v>31</v>
      </c>
      <c r="K918" s="9" t="s">
        <v>31</v>
      </c>
      <c r="L918" s="9" t="s">
        <v>31</v>
      </c>
      <c r="M918" s="9" t="s">
        <v>31</v>
      </c>
      <c r="N918" s="9" t="s">
        <v>31</v>
      </c>
      <c r="O918" s="9" t="s">
        <v>31</v>
      </c>
      <c r="P918" s="9" t="s">
        <v>31</v>
      </c>
      <c r="Q918" s="39"/>
      <c r="R918" s="39"/>
    </row>
    <row r="919">
      <c r="A919" s="7">
        <v>795.0</v>
      </c>
      <c r="B919" s="11" t="s">
        <v>2135</v>
      </c>
      <c r="C919" s="11" t="s">
        <v>2136</v>
      </c>
      <c r="D919" s="7">
        <v>2008.0</v>
      </c>
      <c r="E919" s="11" t="s">
        <v>84</v>
      </c>
      <c r="F919" s="12" t="s">
        <v>40</v>
      </c>
      <c r="G919" s="39">
        <v>0.0</v>
      </c>
      <c r="H919" s="14" t="s">
        <v>39</v>
      </c>
      <c r="I919" s="39">
        <v>30.0</v>
      </c>
      <c r="J919" s="16" t="s">
        <v>3436</v>
      </c>
      <c r="K919" s="25"/>
      <c r="L919" s="25"/>
      <c r="M919" s="25"/>
      <c r="N919" s="25"/>
      <c r="O919" s="25"/>
      <c r="P919" s="25"/>
      <c r="S919" s="39"/>
      <c r="T919" s="39"/>
      <c r="U919" s="39"/>
      <c r="V919" s="39"/>
      <c r="W919" s="39"/>
      <c r="X919" s="39"/>
      <c r="Y919" s="39"/>
      <c r="Z919" s="39"/>
      <c r="AA919" s="39"/>
      <c r="AB919" s="39"/>
      <c r="AC919" s="39"/>
      <c r="AD919" s="39"/>
      <c r="AF919" s="39"/>
      <c r="AG919" s="39"/>
      <c r="AH919" s="39"/>
      <c r="AI919" s="39"/>
      <c r="AJ919" s="39"/>
      <c r="AK919" s="39"/>
      <c r="AL919" s="39"/>
      <c r="AM919" s="39"/>
    </row>
    <row r="920">
      <c r="A920" s="34">
        <v>796.0</v>
      </c>
      <c r="B920" s="35" t="s">
        <v>3227</v>
      </c>
      <c r="C920" s="35" t="s">
        <v>3228</v>
      </c>
      <c r="D920" s="35">
        <v>2007.0</v>
      </c>
      <c r="E920" s="9" t="s">
        <v>31</v>
      </c>
      <c r="F920" s="9" t="s">
        <v>31</v>
      </c>
      <c r="G920" s="9" t="s">
        <v>31</v>
      </c>
      <c r="H920" s="9" t="s">
        <v>31</v>
      </c>
      <c r="I920" s="9" t="s">
        <v>31</v>
      </c>
      <c r="J920" s="9" t="s">
        <v>31</v>
      </c>
      <c r="K920" s="9" t="s">
        <v>31</v>
      </c>
      <c r="L920" s="9" t="s">
        <v>31</v>
      </c>
      <c r="M920" s="9" t="s">
        <v>31</v>
      </c>
      <c r="N920" s="9" t="s">
        <v>31</v>
      </c>
      <c r="O920" s="9" t="s">
        <v>31</v>
      </c>
      <c r="P920" s="9" t="s">
        <v>31</v>
      </c>
      <c r="Q920" s="39"/>
      <c r="R920" s="39"/>
      <c r="X920" s="20"/>
      <c r="Y920" s="20"/>
      <c r="Z920" s="20"/>
      <c r="AA920" s="20"/>
      <c r="AB920" s="20"/>
      <c r="AC920" s="20"/>
      <c r="AD920" s="20"/>
    </row>
    <row r="921">
      <c r="A921" s="7">
        <v>797.0</v>
      </c>
      <c r="B921" s="11" t="s">
        <v>2138</v>
      </c>
      <c r="C921" s="11" t="s">
        <v>2139</v>
      </c>
      <c r="D921" s="7">
        <v>2007.0</v>
      </c>
      <c r="E921" s="11" t="s">
        <v>140</v>
      </c>
      <c r="F921" s="12" t="s">
        <v>39</v>
      </c>
      <c r="G921" s="39">
        <v>36.0</v>
      </c>
      <c r="H921" s="14" t="s">
        <v>40</v>
      </c>
      <c r="I921" s="39">
        <v>0.0</v>
      </c>
      <c r="J921" s="16" t="s">
        <v>3436</v>
      </c>
      <c r="K921" s="25"/>
      <c r="L921" s="25"/>
      <c r="M921" s="25"/>
      <c r="N921" s="25"/>
      <c r="O921" s="25"/>
      <c r="P921" s="25"/>
      <c r="S921" s="20"/>
      <c r="T921" s="20"/>
      <c r="U921" s="20"/>
      <c r="V921" s="20"/>
      <c r="W921" s="20"/>
      <c r="X921" s="39"/>
      <c r="Y921" s="39"/>
      <c r="Z921" s="39"/>
      <c r="AA921" s="39"/>
      <c r="AB921" s="39"/>
      <c r="AC921" s="39"/>
      <c r="AD921" s="39"/>
    </row>
    <row r="922">
      <c r="A922" s="34">
        <v>798.0</v>
      </c>
      <c r="B922" s="35" t="s">
        <v>3230</v>
      </c>
      <c r="C922" s="35" t="s">
        <v>3231</v>
      </c>
      <c r="D922" s="35">
        <v>2007.0</v>
      </c>
      <c r="E922" s="9" t="s">
        <v>31</v>
      </c>
      <c r="F922" s="9" t="s">
        <v>31</v>
      </c>
      <c r="G922" s="9" t="s">
        <v>31</v>
      </c>
      <c r="H922" s="9" t="s">
        <v>31</v>
      </c>
      <c r="I922" s="9" t="s">
        <v>31</v>
      </c>
      <c r="J922" s="9" t="s">
        <v>31</v>
      </c>
      <c r="K922" s="9" t="s">
        <v>31</v>
      </c>
      <c r="L922" s="9" t="s">
        <v>31</v>
      </c>
      <c r="M922" s="9" t="s">
        <v>31</v>
      </c>
      <c r="N922" s="9" t="s">
        <v>31</v>
      </c>
      <c r="O922" s="9" t="s">
        <v>31</v>
      </c>
      <c r="P922" s="9" t="s">
        <v>31</v>
      </c>
      <c r="Q922" s="39"/>
      <c r="R922" s="39"/>
      <c r="X922" s="39"/>
      <c r="Y922" s="39"/>
      <c r="Z922" s="39"/>
      <c r="AA922" s="39"/>
      <c r="AB922" s="39"/>
      <c r="AC922" s="39"/>
      <c r="AD922" s="39"/>
      <c r="AE922" s="39"/>
    </row>
    <row r="923">
      <c r="A923" s="7">
        <v>799.0</v>
      </c>
      <c r="B923" s="11" t="s">
        <v>2141</v>
      </c>
      <c r="C923" s="11" t="s">
        <v>2142</v>
      </c>
      <c r="D923" s="7">
        <v>2007.0</v>
      </c>
      <c r="E923" s="11" t="s">
        <v>2144</v>
      </c>
      <c r="F923" s="12" t="s">
        <v>39</v>
      </c>
      <c r="G923" s="72"/>
      <c r="H923" s="14" t="s">
        <v>40</v>
      </c>
      <c r="I923" s="39">
        <v>0.0</v>
      </c>
      <c r="J923" s="16" t="s">
        <v>3436</v>
      </c>
      <c r="K923" s="25"/>
      <c r="L923" s="25"/>
      <c r="M923" s="25"/>
      <c r="N923" s="25"/>
      <c r="O923" s="25"/>
      <c r="P923" s="25"/>
      <c r="S923" s="39"/>
      <c r="T923" s="39"/>
      <c r="U923" s="39"/>
      <c r="V923" s="39"/>
      <c r="W923" s="39"/>
      <c r="AE923" s="20"/>
    </row>
    <row r="924">
      <c r="A924" s="7">
        <v>800.0</v>
      </c>
      <c r="B924" s="11" t="s">
        <v>2145</v>
      </c>
      <c r="C924" s="11" t="s">
        <v>2146</v>
      </c>
      <c r="D924" s="7">
        <v>2007.0</v>
      </c>
      <c r="E924" s="11" t="s">
        <v>84</v>
      </c>
      <c r="F924" s="12" t="s">
        <v>39</v>
      </c>
      <c r="G924" s="39">
        <v>8.0</v>
      </c>
      <c r="H924" s="14" t="s">
        <v>40</v>
      </c>
      <c r="I924" s="39">
        <v>0.0</v>
      </c>
      <c r="J924" s="16" t="s">
        <v>3436</v>
      </c>
      <c r="K924" s="25"/>
      <c r="L924" s="25"/>
      <c r="M924" s="25"/>
      <c r="N924" s="25"/>
      <c r="O924" s="25"/>
      <c r="P924" s="11" t="s">
        <v>2148</v>
      </c>
      <c r="AE924" s="39"/>
      <c r="AF924" s="39"/>
      <c r="AG924" s="39"/>
      <c r="AH924" s="39"/>
      <c r="AI924" s="39"/>
      <c r="AJ924" s="39"/>
      <c r="AK924" s="39"/>
      <c r="AL924" s="39"/>
      <c r="AM924" s="39"/>
    </row>
    <row r="925">
      <c r="A925" s="7">
        <v>801.0</v>
      </c>
      <c r="B925" s="11" t="s">
        <v>2149</v>
      </c>
      <c r="C925" s="11" t="s">
        <v>2150</v>
      </c>
      <c r="D925" s="7">
        <v>2007.0</v>
      </c>
      <c r="E925" s="11" t="s">
        <v>2152</v>
      </c>
      <c r="F925" s="12" t="s">
        <v>39</v>
      </c>
      <c r="G925" s="39">
        <v>45.0</v>
      </c>
      <c r="H925" s="14" t="s">
        <v>40</v>
      </c>
      <c r="I925" s="39">
        <v>0.0</v>
      </c>
      <c r="J925" s="16" t="s">
        <v>3436</v>
      </c>
      <c r="K925" s="11"/>
      <c r="L925" s="25"/>
      <c r="M925" s="25"/>
      <c r="N925" s="25"/>
      <c r="O925" s="25"/>
      <c r="P925" s="11" t="s">
        <v>2153</v>
      </c>
      <c r="AE925" s="39"/>
      <c r="AF925" s="20"/>
      <c r="AG925" s="20"/>
      <c r="AH925" s="20"/>
      <c r="AI925" s="20"/>
      <c r="AJ925" s="20"/>
      <c r="AK925" s="20"/>
      <c r="AL925" s="20"/>
      <c r="AM925" s="20"/>
    </row>
    <row r="926">
      <c r="A926" s="7">
        <v>802.0</v>
      </c>
      <c r="B926" s="11" t="s">
        <v>2154</v>
      </c>
      <c r="C926" s="11" t="s">
        <v>2155</v>
      </c>
      <c r="D926" s="7">
        <v>2007.0</v>
      </c>
      <c r="E926" s="11" t="s">
        <v>84</v>
      </c>
      <c r="F926" s="12" t="s">
        <v>39</v>
      </c>
      <c r="G926" s="72"/>
      <c r="H926" s="14" t="s">
        <v>40</v>
      </c>
      <c r="I926" s="39">
        <v>0.0</v>
      </c>
      <c r="J926" s="16" t="s">
        <v>3436</v>
      </c>
      <c r="K926" s="25"/>
      <c r="L926" s="25"/>
      <c r="M926" s="25"/>
      <c r="N926" s="25"/>
      <c r="O926" s="25"/>
      <c r="P926" s="25"/>
      <c r="X926" s="39"/>
      <c r="Y926" s="39"/>
      <c r="Z926" s="39"/>
      <c r="AA926" s="39"/>
      <c r="AB926" s="39"/>
      <c r="AC926" s="39"/>
      <c r="AD926" s="39"/>
      <c r="AF926" s="39"/>
      <c r="AG926" s="39"/>
      <c r="AH926" s="39"/>
      <c r="AI926" s="39"/>
      <c r="AJ926" s="39"/>
      <c r="AK926" s="39"/>
      <c r="AL926" s="39"/>
      <c r="AM926" s="39"/>
    </row>
    <row r="927">
      <c r="A927" s="7">
        <v>803.0</v>
      </c>
      <c r="B927" s="11" t="s">
        <v>2157</v>
      </c>
      <c r="C927" s="11" t="s">
        <v>2158</v>
      </c>
      <c r="D927" s="7">
        <v>2007.0</v>
      </c>
      <c r="E927" s="11" t="s">
        <v>773</v>
      </c>
      <c r="F927" s="12" t="s">
        <v>74</v>
      </c>
      <c r="G927" s="72"/>
      <c r="H927" s="12" t="s">
        <v>74</v>
      </c>
      <c r="I927" s="72"/>
      <c r="J927" s="12" t="s">
        <v>74</v>
      </c>
      <c r="K927" s="25"/>
      <c r="L927" s="25"/>
      <c r="M927" s="25"/>
      <c r="N927" s="25"/>
      <c r="O927" s="25"/>
      <c r="P927" s="25"/>
      <c r="R927" s="20"/>
      <c r="AF927" s="39"/>
      <c r="AG927" s="39"/>
      <c r="AH927" s="39"/>
      <c r="AI927" s="39"/>
      <c r="AJ927" s="39"/>
      <c r="AK927" s="39"/>
      <c r="AL927" s="39"/>
      <c r="AM927" s="39"/>
    </row>
    <row r="928">
      <c r="A928" s="7">
        <v>804.0</v>
      </c>
      <c r="B928" s="11" t="s">
        <v>2160</v>
      </c>
      <c r="C928" s="11" t="s">
        <v>2161</v>
      </c>
      <c r="D928" s="7">
        <v>2007.0</v>
      </c>
      <c r="E928" s="11" t="s">
        <v>47</v>
      </c>
      <c r="F928" s="14" t="s">
        <v>39</v>
      </c>
      <c r="G928" s="39">
        <v>30.0</v>
      </c>
      <c r="H928" s="14" t="s">
        <v>39</v>
      </c>
      <c r="I928" s="39">
        <v>27.0</v>
      </c>
      <c r="J928" s="12" t="s">
        <v>40</v>
      </c>
      <c r="K928" s="11"/>
      <c r="L928" s="25"/>
      <c r="M928" s="25"/>
      <c r="N928" s="25"/>
      <c r="O928" s="25"/>
      <c r="P928" s="25"/>
      <c r="X928" s="39"/>
      <c r="Y928" s="39"/>
      <c r="Z928" s="39"/>
      <c r="AA928" s="39"/>
      <c r="AB928" s="39"/>
      <c r="AC928" s="39"/>
      <c r="AD928" s="39"/>
    </row>
    <row r="929">
      <c r="A929" s="7">
        <v>805.0</v>
      </c>
      <c r="B929" s="11" t="s">
        <v>2163</v>
      </c>
      <c r="C929" s="11" t="s">
        <v>2164</v>
      </c>
      <c r="D929" s="7">
        <v>2007.0</v>
      </c>
      <c r="E929" s="11" t="s">
        <v>362</v>
      </c>
      <c r="F929" s="12" t="s">
        <v>74</v>
      </c>
      <c r="G929" s="72"/>
      <c r="H929" s="12" t="s">
        <v>74</v>
      </c>
      <c r="I929" s="72"/>
      <c r="J929" s="12" t="s">
        <v>74</v>
      </c>
      <c r="K929" s="25"/>
      <c r="L929" s="25"/>
      <c r="M929" s="25"/>
      <c r="N929" s="25"/>
      <c r="O929" s="25"/>
      <c r="P929" s="25"/>
      <c r="AE929" s="39"/>
    </row>
    <row r="930">
      <c r="A930" s="34">
        <v>806.0</v>
      </c>
      <c r="B930" s="35" t="s">
        <v>3233</v>
      </c>
      <c r="C930" s="35" t="s">
        <v>3234</v>
      </c>
      <c r="D930" s="35">
        <v>2007.0</v>
      </c>
      <c r="E930" s="9" t="s">
        <v>31</v>
      </c>
      <c r="F930" s="9" t="s">
        <v>31</v>
      </c>
      <c r="G930" s="9" t="s">
        <v>31</v>
      </c>
      <c r="H930" s="9" t="s">
        <v>31</v>
      </c>
      <c r="I930" s="9" t="s">
        <v>31</v>
      </c>
      <c r="J930" s="9" t="s">
        <v>31</v>
      </c>
      <c r="K930" s="9" t="s">
        <v>31</v>
      </c>
      <c r="L930" s="9" t="s">
        <v>31</v>
      </c>
      <c r="M930" s="9" t="s">
        <v>31</v>
      </c>
      <c r="N930" s="9" t="s">
        <v>31</v>
      </c>
      <c r="O930" s="9" t="s">
        <v>31</v>
      </c>
      <c r="P930" s="9" t="s">
        <v>31</v>
      </c>
      <c r="Q930" s="39"/>
      <c r="R930" s="39"/>
      <c r="X930" s="39"/>
      <c r="Y930" s="39"/>
      <c r="Z930" s="39"/>
      <c r="AA930" s="39"/>
      <c r="AB930" s="39"/>
      <c r="AC930" s="39"/>
      <c r="AD930" s="39"/>
    </row>
    <row r="931">
      <c r="A931" s="7">
        <v>807.0</v>
      </c>
      <c r="B931" s="11" t="s">
        <v>2166</v>
      </c>
      <c r="C931" s="11" t="s">
        <v>2167</v>
      </c>
      <c r="D931" s="7">
        <v>2007.0</v>
      </c>
      <c r="E931" s="11" t="s">
        <v>1596</v>
      </c>
      <c r="F931" s="12" t="s">
        <v>39</v>
      </c>
      <c r="G931" s="72"/>
      <c r="H931" s="14" t="s">
        <v>40</v>
      </c>
      <c r="I931" s="39">
        <v>0.0</v>
      </c>
      <c r="J931" s="16" t="s">
        <v>3436</v>
      </c>
      <c r="K931" s="25"/>
      <c r="L931" s="25"/>
      <c r="M931" s="25"/>
      <c r="N931" s="25"/>
      <c r="O931" s="25"/>
      <c r="P931" s="11" t="s">
        <v>479</v>
      </c>
      <c r="X931" s="39"/>
      <c r="Y931" s="39"/>
      <c r="Z931" s="39"/>
      <c r="AA931" s="39"/>
      <c r="AB931" s="39"/>
      <c r="AC931" s="39"/>
      <c r="AD931" s="39"/>
      <c r="AE931" s="39"/>
      <c r="AF931" s="39"/>
      <c r="AG931" s="39"/>
      <c r="AH931" s="39"/>
      <c r="AI931" s="39"/>
      <c r="AJ931" s="39"/>
      <c r="AK931" s="39"/>
      <c r="AL931" s="39"/>
      <c r="AM931" s="39"/>
    </row>
    <row r="932">
      <c r="A932" s="7">
        <v>808.0</v>
      </c>
      <c r="B932" s="11" t="s">
        <v>2169</v>
      </c>
      <c r="C932" s="11" t="s">
        <v>2170</v>
      </c>
      <c r="D932" s="7">
        <v>2007.0</v>
      </c>
      <c r="E932" s="11" t="s">
        <v>47</v>
      </c>
      <c r="F932" s="12" t="s">
        <v>39</v>
      </c>
      <c r="G932" s="72"/>
      <c r="H932" s="14" t="s">
        <v>40</v>
      </c>
      <c r="I932" s="72"/>
      <c r="J932" s="16" t="s">
        <v>3436</v>
      </c>
      <c r="K932" s="25"/>
      <c r="L932" s="25"/>
      <c r="M932" s="25"/>
      <c r="N932" s="25"/>
      <c r="O932" s="25"/>
      <c r="P932" s="11" t="s">
        <v>2172</v>
      </c>
      <c r="R932" s="20"/>
    </row>
    <row r="933">
      <c r="A933" s="7">
        <v>809.0</v>
      </c>
      <c r="B933" s="11" t="s">
        <v>2173</v>
      </c>
      <c r="C933" s="11" t="s">
        <v>2174</v>
      </c>
      <c r="D933" s="7">
        <v>2007.0</v>
      </c>
      <c r="E933" s="11" t="s">
        <v>73</v>
      </c>
      <c r="F933" s="12" t="s">
        <v>39</v>
      </c>
      <c r="G933" s="40">
        <v>30.0</v>
      </c>
      <c r="H933" s="14" t="s">
        <v>40</v>
      </c>
      <c r="I933" s="39">
        <v>0.0</v>
      </c>
      <c r="J933" s="16" t="s">
        <v>3436</v>
      </c>
      <c r="K933" s="25"/>
      <c r="L933" s="25"/>
      <c r="M933" s="25"/>
      <c r="N933" s="25"/>
      <c r="O933" s="25"/>
      <c r="P933" s="11" t="s">
        <v>479</v>
      </c>
      <c r="AE933" s="39"/>
      <c r="AF933" s="39"/>
      <c r="AG933" s="39"/>
      <c r="AH933" s="39"/>
      <c r="AI933" s="39"/>
      <c r="AJ933" s="39"/>
      <c r="AK933" s="39"/>
      <c r="AL933" s="39"/>
      <c r="AM933" s="39"/>
    </row>
    <row r="934">
      <c r="A934" s="34">
        <v>810.0</v>
      </c>
      <c r="B934" s="35" t="s">
        <v>3236</v>
      </c>
      <c r="C934" s="35" t="s">
        <v>3237</v>
      </c>
      <c r="D934" s="35">
        <v>2007.0</v>
      </c>
      <c r="E934" s="9" t="s">
        <v>31</v>
      </c>
      <c r="F934" s="9" t="s">
        <v>31</v>
      </c>
      <c r="G934" s="9" t="s">
        <v>31</v>
      </c>
      <c r="H934" s="9" t="s">
        <v>31</v>
      </c>
      <c r="I934" s="9" t="s">
        <v>31</v>
      </c>
      <c r="J934" s="9" t="s">
        <v>31</v>
      </c>
      <c r="K934" s="9" t="s">
        <v>31</v>
      </c>
      <c r="L934" s="9" t="s">
        <v>31</v>
      </c>
      <c r="M934" s="9" t="s">
        <v>31</v>
      </c>
      <c r="N934" s="9" t="s">
        <v>31</v>
      </c>
      <c r="O934" s="9" t="s">
        <v>31</v>
      </c>
      <c r="P934" s="9" t="s">
        <v>31</v>
      </c>
      <c r="Q934" s="39"/>
      <c r="R934" s="39"/>
      <c r="AE934" s="39"/>
    </row>
    <row r="935">
      <c r="A935" s="7">
        <v>811.0</v>
      </c>
      <c r="B935" s="11" t="s">
        <v>2176</v>
      </c>
      <c r="C935" s="11" t="s">
        <v>2177</v>
      </c>
      <c r="D935" s="7">
        <v>2007.0</v>
      </c>
      <c r="E935" s="11" t="s">
        <v>1961</v>
      </c>
      <c r="F935" s="12" t="s">
        <v>40</v>
      </c>
      <c r="G935" s="39">
        <v>0.0</v>
      </c>
      <c r="H935" s="14" t="s">
        <v>39</v>
      </c>
      <c r="I935" s="39">
        <v>40.0</v>
      </c>
      <c r="J935" s="16" t="s">
        <v>3436</v>
      </c>
      <c r="K935" s="25"/>
      <c r="L935" s="25"/>
      <c r="M935" s="25"/>
      <c r="N935" s="25"/>
      <c r="O935" s="25"/>
      <c r="P935" s="25"/>
      <c r="X935" s="20"/>
      <c r="Y935" s="20"/>
      <c r="Z935" s="20"/>
      <c r="AA935" s="20"/>
      <c r="AB935" s="20"/>
      <c r="AC935" s="20"/>
      <c r="AD935" s="20"/>
      <c r="AF935" s="39"/>
      <c r="AG935" s="39"/>
      <c r="AH935" s="39"/>
      <c r="AI935" s="39"/>
      <c r="AJ935" s="39"/>
      <c r="AK935" s="39"/>
      <c r="AL935" s="39"/>
      <c r="AM935" s="39"/>
    </row>
    <row r="936">
      <c r="A936" s="7">
        <v>812.0</v>
      </c>
      <c r="B936" s="11" t="s">
        <v>2179</v>
      </c>
      <c r="C936" s="11" t="s">
        <v>2180</v>
      </c>
      <c r="D936" s="7">
        <v>2007.0</v>
      </c>
      <c r="E936" s="11" t="s">
        <v>2182</v>
      </c>
      <c r="F936" s="12" t="s">
        <v>39</v>
      </c>
      <c r="G936" s="72"/>
      <c r="H936" s="14" t="s">
        <v>40</v>
      </c>
      <c r="I936" s="39">
        <v>0.0</v>
      </c>
      <c r="J936" s="16" t="s">
        <v>3436</v>
      </c>
      <c r="K936" s="25"/>
      <c r="L936" s="25"/>
      <c r="M936" s="25"/>
      <c r="N936" s="25"/>
      <c r="O936" s="25"/>
      <c r="P936" s="25"/>
      <c r="AF936" s="39"/>
      <c r="AG936" s="39"/>
      <c r="AH936" s="39"/>
      <c r="AI936" s="39"/>
      <c r="AJ936" s="39"/>
      <c r="AK936" s="39"/>
      <c r="AL936" s="39"/>
      <c r="AM936" s="39"/>
    </row>
    <row r="937">
      <c r="A937" s="7">
        <v>813.0</v>
      </c>
      <c r="B937" s="11" t="s">
        <v>2183</v>
      </c>
      <c r="C937" s="11" t="s">
        <v>2184</v>
      </c>
      <c r="D937" s="7">
        <v>2007.0</v>
      </c>
      <c r="E937" s="11" t="s">
        <v>1957</v>
      </c>
      <c r="F937" s="12" t="s">
        <v>39</v>
      </c>
      <c r="G937" s="39">
        <v>150.0</v>
      </c>
      <c r="H937" s="14" t="s">
        <v>40</v>
      </c>
      <c r="I937" s="39">
        <v>0.0</v>
      </c>
      <c r="J937" s="16" t="s">
        <v>3436</v>
      </c>
      <c r="K937" s="25"/>
      <c r="L937" s="25"/>
      <c r="M937" s="25"/>
      <c r="N937" s="25"/>
      <c r="O937" s="25"/>
      <c r="P937" s="11" t="s">
        <v>2186</v>
      </c>
      <c r="Q937" s="20" t="s">
        <v>3754</v>
      </c>
    </row>
    <row r="938">
      <c r="A938" s="7">
        <v>814.0</v>
      </c>
      <c r="B938" s="11" t="s">
        <v>2187</v>
      </c>
      <c r="C938" s="11" t="s">
        <v>2188</v>
      </c>
      <c r="D938" s="7">
        <v>2007.0</v>
      </c>
      <c r="E938" s="11" t="s">
        <v>773</v>
      </c>
      <c r="F938" s="12" t="s">
        <v>40</v>
      </c>
      <c r="G938" s="39">
        <v>0.0</v>
      </c>
      <c r="H938" s="14" t="s">
        <v>39</v>
      </c>
      <c r="I938" s="39">
        <v>60.0</v>
      </c>
      <c r="J938" s="16" t="s">
        <v>3436</v>
      </c>
      <c r="K938" s="25"/>
      <c r="L938" s="25"/>
      <c r="M938" s="25"/>
      <c r="N938" s="25"/>
      <c r="O938" s="25"/>
      <c r="P938" s="25"/>
      <c r="AE938" s="20"/>
    </row>
    <row r="939">
      <c r="A939" s="7">
        <v>815.0</v>
      </c>
      <c r="B939" s="11" t="s">
        <v>2190</v>
      </c>
      <c r="C939" s="11" t="s">
        <v>2191</v>
      </c>
      <c r="D939" s="7">
        <v>2007.0</v>
      </c>
      <c r="E939" s="11" t="s">
        <v>2193</v>
      </c>
      <c r="F939" s="12" t="s">
        <v>40</v>
      </c>
      <c r="G939" s="39">
        <v>0.0</v>
      </c>
      <c r="H939" s="14" t="s">
        <v>39</v>
      </c>
      <c r="I939" s="72"/>
      <c r="J939" s="16" t="s">
        <v>3436</v>
      </c>
      <c r="K939" s="25"/>
      <c r="L939" s="25"/>
      <c r="M939" s="25"/>
      <c r="N939" s="25"/>
      <c r="O939" s="25"/>
      <c r="P939" s="11" t="s">
        <v>2193</v>
      </c>
    </row>
    <row r="940">
      <c r="A940" s="7">
        <v>816.0</v>
      </c>
      <c r="B940" s="11" t="s">
        <v>2194</v>
      </c>
      <c r="C940" s="11" t="s">
        <v>2195</v>
      </c>
      <c r="D940" s="7">
        <v>2007.0</v>
      </c>
      <c r="E940" s="11" t="s">
        <v>964</v>
      </c>
      <c r="F940" s="12" t="s">
        <v>40</v>
      </c>
      <c r="G940" s="39">
        <v>0.0</v>
      </c>
      <c r="H940" s="14" t="s">
        <v>39</v>
      </c>
      <c r="I940" s="72"/>
      <c r="J940" s="16" t="s">
        <v>3436</v>
      </c>
      <c r="K940" s="25"/>
      <c r="L940" s="25"/>
      <c r="M940" s="25"/>
      <c r="N940" s="25"/>
      <c r="O940" s="25"/>
      <c r="P940" s="25"/>
      <c r="X940" s="39"/>
      <c r="Y940" s="39"/>
      <c r="Z940" s="39"/>
      <c r="AA940" s="39"/>
      <c r="AB940" s="39"/>
      <c r="AC940" s="39"/>
      <c r="AD940" s="39"/>
      <c r="AF940" s="20"/>
      <c r="AG940" s="20"/>
      <c r="AH940" s="20"/>
      <c r="AI940" s="20"/>
      <c r="AJ940" s="20"/>
      <c r="AK940" s="20"/>
      <c r="AL940" s="20"/>
      <c r="AM940" s="20"/>
    </row>
    <row r="941">
      <c r="A941" s="7">
        <v>817.0</v>
      </c>
      <c r="B941" s="11" t="s">
        <v>2197</v>
      </c>
      <c r="C941" s="11" t="s">
        <v>2198</v>
      </c>
      <c r="D941" s="7">
        <v>2007.0</v>
      </c>
      <c r="E941" s="11" t="s">
        <v>2200</v>
      </c>
      <c r="F941" s="12" t="s">
        <v>39</v>
      </c>
      <c r="G941" s="40">
        <v>58.0</v>
      </c>
      <c r="H941" s="14" t="s">
        <v>40</v>
      </c>
      <c r="I941" s="39">
        <v>0.0</v>
      </c>
      <c r="J941" s="16" t="s">
        <v>3436</v>
      </c>
      <c r="K941" s="25"/>
      <c r="L941" s="25"/>
      <c r="M941" s="25"/>
      <c r="N941" s="25"/>
      <c r="O941" s="25"/>
      <c r="P941" s="25"/>
      <c r="S941" s="39"/>
      <c r="T941" s="39"/>
      <c r="U941" s="39"/>
      <c r="V941" s="39"/>
      <c r="W941" s="39"/>
    </row>
    <row r="942">
      <c r="A942" s="7">
        <v>818.0</v>
      </c>
      <c r="B942" s="11" t="s">
        <v>2201</v>
      </c>
      <c r="C942" s="11" t="s">
        <v>2202</v>
      </c>
      <c r="D942" s="7">
        <v>2007.0</v>
      </c>
      <c r="E942" s="11" t="s">
        <v>84</v>
      </c>
      <c r="F942" s="12" t="s">
        <v>39</v>
      </c>
      <c r="G942" s="39">
        <v>24.0</v>
      </c>
      <c r="H942" s="14" t="s">
        <v>40</v>
      </c>
      <c r="I942" s="39">
        <v>0.0</v>
      </c>
      <c r="J942" s="16" t="s">
        <v>3436</v>
      </c>
      <c r="K942" s="25"/>
      <c r="L942" s="25"/>
      <c r="M942" s="25"/>
      <c r="N942" s="25"/>
      <c r="O942" s="25"/>
      <c r="P942" s="11" t="s">
        <v>479</v>
      </c>
    </row>
    <row r="943">
      <c r="A943" s="7">
        <v>819.0</v>
      </c>
      <c r="B943" s="11" t="s">
        <v>2204</v>
      </c>
      <c r="C943" s="11" t="s">
        <v>2205</v>
      </c>
      <c r="D943" s="7">
        <v>2007.0</v>
      </c>
      <c r="E943" s="11" t="s">
        <v>47</v>
      </c>
      <c r="F943" s="12" t="s">
        <v>39</v>
      </c>
      <c r="G943" s="39">
        <v>100.0</v>
      </c>
      <c r="H943" s="14" t="s">
        <v>40</v>
      </c>
      <c r="I943" s="39">
        <v>0.0</v>
      </c>
      <c r="J943" s="16" t="s">
        <v>3436</v>
      </c>
      <c r="K943" s="25"/>
      <c r="L943" s="25"/>
      <c r="M943" s="25"/>
      <c r="N943" s="25"/>
      <c r="O943" s="25"/>
      <c r="P943" s="25"/>
      <c r="AE943" s="39"/>
    </row>
    <row r="944">
      <c r="A944" s="7">
        <v>820.0</v>
      </c>
      <c r="B944" s="11" t="s">
        <v>2207</v>
      </c>
      <c r="C944" s="11" t="s">
        <v>2208</v>
      </c>
      <c r="D944" s="7">
        <v>2007.0</v>
      </c>
      <c r="E944" s="11" t="s">
        <v>2210</v>
      </c>
      <c r="F944" s="12" t="s">
        <v>39</v>
      </c>
      <c r="G944" s="72"/>
      <c r="H944" s="14" t="s">
        <v>39</v>
      </c>
      <c r="I944" s="72"/>
      <c r="J944" s="12" t="s">
        <v>40</v>
      </c>
      <c r="K944" s="11"/>
      <c r="L944" s="25"/>
      <c r="M944" s="25"/>
      <c r="N944" s="25"/>
      <c r="O944" s="25"/>
      <c r="P944" s="11" t="s">
        <v>2211</v>
      </c>
    </row>
    <row r="945">
      <c r="A945" s="7">
        <v>821.0</v>
      </c>
      <c r="B945" s="8" t="s">
        <v>3814</v>
      </c>
      <c r="C945" s="8" t="s">
        <v>3815</v>
      </c>
      <c r="D945" s="7">
        <v>2007.0</v>
      </c>
      <c r="E945" s="68" t="s">
        <v>3450</v>
      </c>
      <c r="F945" s="68" t="s">
        <v>3450</v>
      </c>
      <c r="G945" s="68" t="s">
        <v>3450</v>
      </c>
      <c r="H945" s="68" t="s">
        <v>3450</v>
      </c>
      <c r="I945" s="68" t="s">
        <v>3450</v>
      </c>
      <c r="J945" s="68" t="s">
        <v>3450</v>
      </c>
      <c r="K945" s="80"/>
      <c r="L945" s="80"/>
      <c r="M945" s="80"/>
      <c r="N945" s="80"/>
      <c r="O945" s="80"/>
      <c r="P945" s="80"/>
      <c r="X945" s="39"/>
      <c r="Y945" s="39"/>
      <c r="Z945" s="39"/>
      <c r="AA945" s="39"/>
      <c r="AB945" s="39"/>
      <c r="AC945" s="39"/>
      <c r="AD945" s="39"/>
      <c r="AF945" s="39"/>
      <c r="AG945" s="39"/>
      <c r="AH945" s="39"/>
      <c r="AI945" s="39"/>
      <c r="AJ945" s="39"/>
      <c r="AK945" s="39"/>
      <c r="AL945" s="39"/>
      <c r="AM945" s="39"/>
    </row>
    <row r="946">
      <c r="A946" s="7">
        <v>822.0</v>
      </c>
      <c r="B946" s="11" t="s">
        <v>2212</v>
      </c>
      <c r="C946" s="11" t="s">
        <v>2213</v>
      </c>
      <c r="D946" s="7">
        <v>2007.0</v>
      </c>
      <c r="E946" s="11" t="s">
        <v>47</v>
      </c>
      <c r="F946" s="12" t="s">
        <v>39</v>
      </c>
      <c r="G946" s="72"/>
      <c r="H946" s="14" t="s">
        <v>40</v>
      </c>
      <c r="I946" s="39">
        <v>0.0</v>
      </c>
      <c r="J946" s="16" t="s">
        <v>3436</v>
      </c>
      <c r="K946" s="25"/>
      <c r="L946" s="25"/>
      <c r="M946" s="25"/>
      <c r="N946" s="25"/>
      <c r="O946" s="25"/>
      <c r="P946" s="25"/>
      <c r="X946" s="39"/>
      <c r="Y946" s="39"/>
      <c r="Z946" s="39"/>
      <c r="AA946" s="39"/>
      <c r="AB946" s="39"/>
      <c r="AC946" s="39"/>
      <c r="AD946" s="39"/>
    </row>
    <row r="947">
      <c r="A947" s="7">
        <v>823.0</v>
      </c>
      <c r="B947" s="11" t="s">
        <v>2215</v>
      </c>
      <c r="C947" s="11" t="s">
        <v>2216</v>
      </c>
      <c r="D947" s="7">
        <v>2007.0</v>
      </c>
      <c r="E947" s="11" t="s">
        <v>2218</v>
      </c>
      <c r="F947" s="12" t="s">
        <v>39</v>
      </c>
      <c r="G947" s="72"/>
      <c r="H947" s="14" t="s">
        <v>39</v>
      </c>
      <c r="I947" s="72"/>
      <c r="J947" s="12" t="s">
        <v>39</v>
      </c>
      <c r="K947" s="11"/>
      <c r="L947" s="11"/>
      <c r="M947" s="11"/>
      <c r="N947" s="25"/>
      <c r="O947" s="25"/>
      <c r="P947" s="11" t="s">
        <v>2219</v>
      </c>
      <c r="S947" s="39"/>
      <c r="T947" s="39"/>
      <c r="U947" s="39"/>
      <c r="V947" s="39"/>
      <c r="W947" s="39"/>
    </row>
    <row r="948">
      <c r="A948" s="7">
        <v>824.0</v>
      </c>
      <c r="B948" s="11" t="s">
        <v>2220</v>
      </c>
      <c r="C948" s="11" t="s">
        <v>2221</v>
      </c>
      <c r="D948" s="7">
        <v>2007.0</v>
      </c>
      <c r="E948" s="11" t="s">
        <v>47</v>
      </c>
      <c r="F948" s="14" t="s">
        <v>39</v>
      </c>
      <c r="G948" s="39">
        <v>32.0</v>
      </c>
      <c r="H948" s="14" t="s">
        <v>39</v>
      </c>
      <c r="I948" s="39">
        <v>35.0</v>
      </c>
      <c r="J948" s="12" t="s">
        <v>40</v>
      </c>
      <c r="K948" s="11"/>
      <c r="L948" s="25"/>
      <c r="M948" s="25"/>
      <c r="N948" s="25"/>
      <c r="O948" s="25"/>
      <c r="P948" s="25"/>
      <c r="AE948" s="39"/>
    </row>
    <row r="949">
      <c r="A949" s="7">
        <v>825.0</v>
      </c>
      <c r="B949" s="11" t="s">
        <v>2223</v>
      </c>
      <c r="C949" s="11" t="s">
        <v>2224</v>
      </c>
      <c r="D949" s="7">
        <v>2007.0</v>
      </c>
      <c r="E949" s="11" t="s">
        <v>84</v>
      </c>
      <c r="F949" s="12" t="s">
        <v>39</v>
      </c>
      <c r="G949" s="39">
        <v>24.0</v>
      </c>
      <c r="H949" s="14" t="s">
        <v>40</v>
      </c>
      <c r="I949" s="39">
        <v>0.0</v>
      </c>
      <c r="J949" s="16" t="s">
        <v>3436</v>
      </c>
      <c r="K949" s="25"/>
      <c r="L949" s="25"/>
      <c r="M949" s="25"/>
      <c r="N949" s="25"/>
      <c r="O949" s="25"/>
      <c r="P949" s="11" t="s">
        <v>479</v>
      </c>
      <c r="AE949" s="39"/>
    </row>
    <row r="950">
      <c r="A950" s="7">
        <v>826.0</v>
      </c>
      <c r="B950" s="11" t="s">
        <v>2226</v>
      </c>
      <c r="C950" s="11" t="s">
        <v>2227</v>
      </c>
      <c r="D950" s="7">
        <v>2007.0</v>
      </c>
      <c r="E950" s="11" t="s">
        <v>47</v>
      </c>
      <c r="F950" s="12" t="s">
        <v>39</v>
      </c>
      <c r="G950" s="39">
        <v>80.0</v>
      </c>
      <c r="H950" s="14" t="s">
        <v>40</v>
      </c>
      <c r="I950" s="39">
        <v>0.0</v>
      </c>
      <c r="J950" s="16" t="s">
        <v>3436</v>
      </c>
      <c r="K950" s="25"/>
      <c r="L950" s="25"/>
      <c r="M950" s="25"/>
      <c r="N950" s="25"/>
      <c r="O950" s="25"/>
      <c r="P950" s="25"/>
      <c r="AF950" s="39"/>
      <c r="AG950" s="39"/>
      <c r="AH950" s="39"/>
      <c r="AI950" s="39"/>
      <c r="AJ950" s="39"/>
      <c r="AK950" s="39"/>
      <c r="AL950" s="39"/>
      <c r="AM950" s="39"/>
    </row>
    <row r="951">
      <c r="A951" s="7">
        <v>827.0</v>
      </c>
      <c r="B951" s="11" t="s">
        <v>2229</v>
      </c>
      <c r="C951" s="11" t="s">
        <v>2230</v>
      </c>
      <c r="D951" s="7">
        <v>2007.0</v>
      </c>
      <c r="E951" s="11" t="s">
        <v>2232</v>
      </c>
      <c r="F951" s="14" t="s">
        <v>39</v>
      </c>
      <c r="G951" s="39">
        <v>30.0</v>
      </c>
      <c r="H951" s="14" t="s">
        <v>39</v>
      </c>
      <c r="I951" s="39">
        <v>30.0</v>
      </c>
      <c r="J951" s="12" t="s">
        <v>40</v>
      </c>
      <c r="K951" s="11"/>
      <c r="L951" s="25"/>
      <c r="M951" s="25"/>
      <c r="N951" s="25"/>
      <c r="O951" s="25"/>
      <c r="P951" s="25"/>
      <c r="S951" s="39"/>
      <c r="T951" s="39"/>
      <c r="U951" s="39"/>
      <c r="V951" s="39"/>
      <c r="W951" s="39"/>
      <c r="AF951" s="39"/>
      <c r="AG951" s="39"/>
      <c r="AH951" s="39"/>
      <c r="AI951" s="39"/>
      <c r="AJ951" s="39"/>
      <c r="AK951" s="39"/>
      <c r="AL951" s="39"/>
      <c r="AM951" s="39"/>
    </row>
    <row r="952">
      <c r="A952" s="34">
        <v>828.0</v>
      </c>
      <c r="B952" s="35" t="s">
        <v>3239</v>
      </c>
      <c r="C952" s="35" t="s">
        <v>3240</v>
      </c>
      <c r="D952" s="35">
        <v>2007.0</v>
      </c>
      <c r="E952" s="9" t="s">
        <v>31</v>
      </c>
      <c r="F952" s="9" t="s">
        <v>31</v>
      </c>
      <c r="G952" s="9" t="s">
        <v>31</v>
      </c>
      <c r="H952" s="9" t="s">
        <v>31</v>
      </c>
      <c r="I952" s="9" t="s">
        <v>31</v>
      </c>
      <c r="J952" s="9" t="s">
        <v>31</v>
      </c>
      <c r="K952" s="9" t="s">
        <v>31</v>
      </c>
      <c r="L952" s="9" t="s">
        <v>31</v>
      </c>
      <c r="M952" s="9" t="s">
        <v>31</v>
      </c>
      <c r="N952" s="9" t="s">
        <v>31</v>
      </c>
      <c r="O952" s="9" t="s">
        <v>31</v>
      </c>
      <c r="P952" s="9" t="s">
        <v>31</v>
      </c>
      <c r="Q952" s="39"/>
      <c r="R952" s="39"/>
      <c r="S952" s="39"/>
      <c r="T952" s="39"/>
      <c r="U952" s="39"/>
      <c r="V952" s="39"/>
      <c r="W952" s="39"/>
    </row>
    <row r="953">
      <c r="A953" s="7">
        <v>829.0</v>
      </c>
      <c r="B953" s="11" t="s">
        <v>2233</v>
      </c>
      <c r="C953" s="11" t="s">
        <v>2234</v>
      </c>
      <c r="D953" s="7">
        <v>2007.0</v>
      </c>
      <c r="E953" s="11" t="s">
        <v>964</v>
      </c>
      <c r="F953" s="12" t="s">
        <v>40</v>
      </c>
      <c r="G953" s="39">
        <v>0.0</v>
      </c>
      <c r="H953" s="14" t="s">
        <v>39</v>
      </c>
      <c r="I953" s="39">
        <v>52.0</v>
      </c>
      <c r="J953" s="16" t="s">
        <v>3436</v>
      </c>
      <c r="K953" s="25"/>
      <c r="L953" s="25"/>
      <c r="M953" s="25"/>
      <c r="N953" s="25"/>
      <c r="O953" s="25"/>
      <c r="P953" s="25"/>
      <c r="X953" s="39"/>
      <c r="Y953" s="39"/>
      <c r="Z953" s="39"/>
      <c r="AA953" s="39"/>
      <c r="AB953" s="39"/>
      <c r="AC953" s="39"/>
      <c r="AD953" s="39"/>
    </row>
    <row r="954">
      <c r="A954" s="7">
        <v>830.0</v>
      </c>
      <c r="B954" s="11" t="s">
        <v>2236</v>
      </c>
      <c r="C954" s="11" t="s">
        <v>2237</v>
      </c>
      <c r="D954" s="7">
        <v>2007.0</v>
      </c>
      <c r="E954" s="11" t="s">
        <v>47</v>
      </c>
      <c r="F954" s="12" t="s">
        <v>74</v>
      </c>
      <c r="G954" s="39" t="s">
        <v>74</v>
      </c>
      <c r="H954" s="12" t="s">
        <v>74</v>
      </c>
      <c r="I954" s="39" t="s">
        <v>74</v>
      </c>
      <c r="J954" s="12" t="s">
        <v>74</v>
      </c>
      <c r="K954" s="25"/>
      <c r="L954" s="25"/>
      <c r="M954" s="25"/>
      <c r="N954" s="25"/>
      <c r="O954" s="25"/>
      <c r="P954" s="11" t="s">
        <v>202</v>
      </c>
      <c r="X954" s="39"/>
      <c r="Y954" s="39"/>
      <c r="Z954" s="39"/>
      <c r="AA954" s="39"/>
      <c r="AB954" s="39"/>
      <c r="AC954" s="39"/>
      <c r="AD954" s="39"/>
    </row>
    <row r="955">
      <c r="A955" s="7">
        <v>831.0</v>
      </c>
      <c r="B955" s="11" t="s">
        <v>2239</v>
      </c>
      <c r="C955" s="11" t="s">
        <v>2240</v>
      </c>
      <c r="D955" s="7">
        <v>2007.0</v>
      </c>
      <c r="E955" s="11" t="s">
        <v>2242</v>
      </c>
      <c r="F955" s="12" t="s">
        <v>39</v>
      </c>
      <c r="G955" s="39" t="s">
        <v>74</v>
      </c>
      <c r="H955" s="14" t="s">
        <v>39</v>
      </c>
      <c r="I955" s="39" t="s">
        <v>74</v>
      </c>
      <c r="J955" s="12" t="s">
        <v>39</v>
      </c>
      <c r="K955" s="11"/>
      <c r="L955" s="11"/>
      <c r="M955" s="11"/>
      <c r="N955" s="25"/>
      <c r="O955" s="25"/>
      <c r="P955" s="11" t="s">
        <v>2243</v>
      </c>
      <c r="X955" s="39"/>
      <c r="Y955" s="39"/>
      <c r="Z955" s="39"/>
      <c r="AA955" s="39"/>
      <c r="AB955" s="39"/>
      <c r="AC955" s="39"/>
      <c r="AD955" s="39"/>
    </row>
    <row r="956">
      <c r="A956" s="7">
        <v>832.0</v>
      </c>
      <c r="B956" s="11" t="s">
        <v>2244</v>
      </c>
      <c r="C956" s="11" t="s">
        <v>2245</v>
      </c>
      <c r="D956" s="7">
        <v>2007.0</v>
      </c>
      <c r="E956" s="11" t="s">
        <v>944</v>
      </c>
      <c r="F956" s="12" t="s">
        <v>39</v>
      </c>
      <c r="G956" s="72"/>
      <c r="H956" s="14" t="s">
        <v>39</v>
      </c>
      <c r="I956" s="72"/>
      <c r="J956" s="12" t="s">
        <v>40</v>
      </c>
      <c r="K956" s="11"/>
      <c r="L956" s="25"/>
      <c r="M956" s="25"/>
      <c r="N956" s="25"/>
      <c r="O956" s="25"/>
      <c r="P956" s="11" t="s">
        <v>2247</v>
      </c>
      <c r="X956" s="39"/>
      <c r="Y956" s="39"/>
      <c r="Z956" s="39"/>
      <c r="AA956" s="39"/>
      <c r="AB956" s="39"/>
      <c r="AC956" s="39"/>
      <c r="AD956" s="39"/>
      <c r="AE956" s="39"/>
    </row>
    <row r="957">
      <c r="A957" s="7">
        <v>833.0</v>
      </c>
      <c r="B957" s="11" t="s">
        <v>2248</v>
      </c>
      <c r="C957" s="11" t="s">
        <v>2249</v>
      </c>
      <c r="D957" s="7">
        <v>2007.0</v>
      </c>
      <c r="E957" s="11" t="s">
        <v>2251</v>
      </c>
      <c r="F957" s="12" t="s">
        <v>39</v>
      </c>
      <c r="G957" s="72"/>
      <c r="H957" s="14" t="s">
        <v>40</v>
      </c>
      <c r="I957" s="39">
        <v>0.0</v>
      </c>
      <c r="J957" s="16" t="s">
        <v>3436</v>
      </c>
      <c r="K957" s="25"/>
      <c r="L957" s="25"/>
      <c r="M957" s="25"/>
      <c r="N957" s="25"/>
      <c r="O957" s="25"/>
      <c r="P957" s="11" t="s">
        <v>2252</v>
      </c>
      <c r="AE957" s="39"/>
    </row>
    <row r="958">
      <c r="A958" s="34">
        <v>834.0</v>
      </c>
      <c r="B958" s="35" t="s">
        <v>3242</v>
      </c>
      <c r="C958" s="35" t="s">
        <v>3243</v>
      </c>
      <c r="D958" s="35">
        <v>2007.0</v>
      </c>
      <c r="E958" s="9" t="s">
        <v>31</v>
      </c>
      <c r="F958" s="9" t="s">
        <v>31</v>
      </c>
      <c r="G958" s="9" t="s">
        <v>31</v>
      </c>
      <c r="H958" s="9" t="s">
        <v>31</v>
      </c>
      <c r="I958" s="9" t="s">
        <v>31</v>
      </c>
      <c r="J958" s="9" t="s">
        <v>31</v>
      </c>
      <c r="K958" s="9" t="s">
        <v>31</v>
      </c>
      <c r="L958" s="9" t="s">
        <v>31</v>
      </c>
      <c r="M958" s="9" t="s">
        <v>31</v>
      </c>
      <c r="N958" s="9" t="s">
        <v>31</v>
      </c>
      <c r="O958" s="9" t="s">
        <v>31</v>
      </c>
      <c r="P958" s="9" t="s">
        <v>31</v>
      </c>
      <c r="Q958" s="39"/>
      <c r="R958" s="39"/>
      <c r="AE958" s="39"/>
      <c r="AF958" s="39"/>
      <c r="AG958" s="39"/>
      <c r="AH958" s="39"/>
      <c r="AI958" s="39"/>
      <c r="AJ958" s="39"/>
      <c r="AK958" s="39"/>
      <c r="AL958" s="39"/>
      <c r="AM958" s="39"/>
    </row>
    <row r="959">
      <c r="A959" s="7">
        <v>835.0</v>
      </c>
      <c r="B959" s="11" t="s">
        <v>2253</v>
      </c>
      <c r="C959" s="11" t="s">
        <v>2254</v>
      </c>
      <c r="D959" s="7">
        <v>2007.0</v>
      </c>
      <c r="E959" s="11" t="s">
        <v>47</v>
      </c>
      <c r="F959" s="12" t="s">
        <v>39</v>
      </c>
      <c r="G959" s="72"/>
      <c r="H959" s="14" t="s">
        <v>39</v>
      </c>
      <c r="I959" s="72"/>
      <c r="J959" s="12" t="s">
        <v>39</v>
      </c>
      <c r="K959" s="11"/>
      <c r="L959" s="11"/>
      <c r="M959" s="11"/>
      <c r="N959" s="25"/>
      <c r="O959" s="25"/>
      <c r="P959" s="11" t="s">
        <v>2256</v>
      </c>
      <c r="AE959" s="39"/>
      <c r="AF959" s="39"/>
      <c r="AG959" s="39"/>
      <c r="AH959" s="39"/>
      <c r="AI959" s="39"/>
      <c r="AJ959" s="39"/>
      <c r="AK959" s="39"/>
      <c r="AL959" s="39"/>
      <c r="AM959" s="39"/>
    </row>
    <row r="960">
      <c r="A960" s="7">
        <v>836.0</v>
      </c>
      <c r="B960" s="11" t="s">
        <v>2257</v>
      </c>
      <c r="C960" s="11" t="s">
        <v>2258</v>
      </c>
      <c r="D960" s="7">
        <v>2007.0</v>
      </c>
      <c r="E960" s="11" t="s">
        <v>1569</v>
      </c>
      <c r="F960" s="12" t="s">
        <v>39</v>
      </c>
      <c r="G960" s="72"/>
      <c r="H960" s="14" t="s">
        <v>40</v>
      </c>
      <c r="I960" s="72"/>
      <c r="J960" s="16" t="s">
        <v>3436</v>
      </c>
      <c r="K960" s="25"/>
      <c r="L960" s="25"/>
      <c r="M960" s="25"/>
      <c r="N960" s="25"/>
      <c r="O960" s="25"/>
      <c r="P960" s="11" t="s">
        <v>344</v>
      </c>
      <c r="AF960" s="39"/>
      <c r="AG960" s="39"/>
      <c r="AH960" s="39"/>
      <c r="AI960" s="39"/>
      <c r="AJ960" s="39"/>
      <c r="AK960" s="39"/>
      <c r="AL960" s="39"/>
      <c r="AM960" s="39"/>
    </row>
    <row r="961">
      <c r="A961" s="7">
        <v>837.0</v>
      </c>
      <c r="B961" s="11" t="s">
        <v>2260</v>
      </c>
      <c r="C961" s="11" t="s">
        <v>2261</v>
      </c>
      <c r="D961" s="7">
        <v>2007.0</v>
      </c>
      <c r="E961" s="11" t="s">
        <v>47</v>
      </c>
      <c r="F961" s="12" t="s">
        <v>39</v>
      </c>
      <c r="G961" s="39">
        <v>66.0</v>
      </c>
      <c r="H961" s="14" t="s">
        <v>40</v>
      </c>
      <c r="I961" s="39">
        <v>0.0</v>
      </c>
      <c r="J961" s="16" t="s">
        <v>3436</v>
      </c>
      <c r="K961" s="25"/>
      <c r="L961" s="25"/>
      <c r="M961" s="25"/>
      <c r="N961" s="25"/>
      <c r="O961" s="25"/>
      <c r="P961" s="25"/>
      <c r="X961" s="39"/>
      <c r="Y961" s="39"/>
      <c r="Z961" s="39"/>
      <c r="AA961" s="39"/>
      <c r="AB961" s="39"/>
      <c r="AC961" s="39"/>
      <c r="AD961" s="39"/>
      <c r="AF961" s="39"/>
      <c r="AG961" s="39"/>
      <c r="AH961" s="39"/>
      <c r="AI961" s="39"/>
      <c r="AJ961" s="39"/>
      <c r="AK961" s="39"/>
      <c r="AL961" s="39"/>
      <c r="AM961" s="39"/>
    </row>
    <row r="962">
      <c r="A962" s="34">
        <v>838.0</v>
      </c>
      <c r="B962" s="35" t="s">
        <v>3245</v>
      </c>
      <c r="C962" s="35" t="s">
        <v>3246</v>
      </c>
      <c r="D962" s="35">
        <v>2007.0</v>
      </c>
      <c r="E962" s="9" t="s">
        <v>31</v>
      </c>
      <c r="F962" s="9" t="s">
        <v>31</v>
      </c>
      <c r="G962" s="9" t="s">
        <v>31</v>
      </c>
      <c r="H962" s="9" t="s">
        <v>31</v>
      </c>
      <c r="I962" s="9" t="s">
        <v>31</v>
      </c>
      <c r="J962" s="9" t="s">
        <v>31</v>
      </c>
      <c r="K962" s="9" t="s">
        <v>31</v>
      </c>
      <c r="L962" s="9" t="s">
        <v>31</v>
      </c>
      <c r="M962" s="9" t="s">
        <v>31</v>
      </c>
      <c r="N962" s="9" t="s">
        <v>31</v>
      </c>
      <c r="O962" s="9" t="s">
        <v>31</v>
      </c>
      <c r="P962" s="9" t="s">
        <v>31</v>
      </c>
      <c r="Q962" s="39"/>
      <c r="R962" s="39"/>
      <c r="S962" s="39"/>
      <c r="T962" s="39"/>
      <c r="U962" s="39"/>
      <c r="V962" s="39"/>
      <c r="W962" s="39"/>
    </row>
    <row r="963">
      <c r="A963" s="34">
        <v>839.0</v>
      </c>
      <c r="B963" s="35" t="s">
        <v>3248</v>
      </c>
      <c r="C963" s="35" t="s">
        <v>3249</v>
      </c>
      <c r="D963" s="35">
        <v>2007.0</v>
      </c>
      <c r="E963" s="9" t="s">
        <v>31</v>
      </c>
      <c r="F963" s="9" t="s">
        <v>31</v>
      </c>
      <c r="G963" s="9" t="s">
        <v>31</v>
      </c>
      <c r="H963" s="9" t="s">
        <v>31</v>
      </c>
      <c r="I963" s="9" t="s">
        <v>31</v>
      </c>
      <c r="J963" s="9" t="s">
        <v>31</v>
      </c>
      <c r="K963" s="9" t="s">
        <v>31</v>
      </c>
      <c r="L963" s="9" t="s">
        <v>31</v>
      </c>
      <c r="M963" s="9" t="s">
        <v>31</v>
      </c>
      <c r="N963" s="9" t="s">
        <v>31</v>
      </c>
      <c r="O963" s="9" t="s">
        <v>31</v>
      </c>
      <c r="P963" s="9" t="s">
        <v>31</v>
      </c>
      <c r="Q963" s="39"/>
      <c r="R963" s="39"/>
      <c r="S963" s="39"/>
      <c r="T963" s="39"/>
      <c r="U963" s="39"/>
      <c r="V963" s="39"/>
      <c r="W963" s="39"/>
      <c r="X963" s="39"/>
      <c r="Y963" s="39"/>
      <c r="Z963" s="39"/>
      <c r="AA963" s="39"/>
      <c r="AB963" s="39"/>
      <c r="AC963" s="39"/>
      <c r="AD963" s="39"/>
    </row>
    <row r="964">
      <c r="A964" s="7">
        <v>840.0</v>
      </c>
      <c r="B964" s="11" t="s">
        <v>2263</v>
      </c>
      <c r="C964" s="11" t="s">
        <v>2264</v>
      </c>
      <c r="D964" s="7">
        <v>2007.0</v>
      </c>
      <c r="E964" s="11" t="s">
        <v>47</v>
      </c>
      <c r="F964" s="12" t="s">
        <v>40</v>
      </c>
      <c r="G964" s="39">
        <v>0.0</v>
      </c>
      <c r="H964" s="14" t="s">
        <v>39</v>
      </c>
      <c r="I964" s="39">
        <v>20.0</v>
      </c>
      <c r="J964" s="16" t="s">
        <v>3436</v>
      </c>
      <c r="K964" s="25"/>
      <c r="L964" s="25"/>
      <c r="M964" s="25"/>
      <c r="N964" s="25"/>
      <c r="O964" s="25"/>
      <c r="P964" s="11" t="s">
        <v>2266</v>
      </c>
      <c r="S964" s="39"/>
      <c r="T964" s="39"/>
      <c r="U964" s="39"/>
      <c r="V964" s="39"/>
      <c r="W964" s="39"/>
      <c r="AE964" s="39"/>
    </row>
    <row r="965">
      <c r="A965" s="7">
        <v>841.0</v>
      </c>
      <c r="B965" s="11" t="s">
        <v>2267</v>
      </c>
      <c r="C965" s="11" t="s">
        <v>2268</v>
      </c>
      <c r="D965" s="7">
        <v>2007.0</v>
      </c>
      <c r="E965" s="11" t="s">
        <v>84</v>
      </c>
      <c r="F965" s="12" t="s">
        <v>39</v>
      </c>
      <c r="G965" s="39">
        <v>32.0</v>
      </c>
      <c r="H965" s="14" t="s">
        <v>40</v>
      </c>
      <c r="I965" s="39">
        <v>0.0</v>
      </c>
      <c r="J965" s="16" t="s">
        <v>3436</v>
      </c>
      <c r="K965" s="25"/>
      <c r="L965" s="25"/>
      <c r="M965" s="25"/>
      <c r="N965" s="25"/>
      <c r="O965" s="25"/>
      <c r="P965" s="25"/>
      <c r="X965" s="39"/>
      <c r="Y965" s="39"/>
      <c r="Z965" s="39"/>
      <c r="AA965" s="39"/>
      <c r="AB965" s="39"/>
      <c r="AC965" s="39"/>
      <c r="AD965" s="39"/>
    </row>
    <row r="966">
      <c r="A966" s="7">
        <v>842.0</v>
      </c>
      <c r="B966" s="11" t="s">
        <v>2270</v>
      </c>
      <c r="C966" s="11" t="s">
        <v>2271</v>
      </c>
      <c r="D966" s="7">
        <v>2007.0</v>
      </c>
      <c r="E966" s="11" t="s">
        <v>2273</v>
      </c>
      <c r="F966" s="12" t="s">
        <v>39</v>
      </c>
      <c r="G966" s="72"/>
      <c r="H966" s="14" t="s">
        <v>40</v>
      </c>
      <c r="I966" s="39">
        <v>0.0</v>
      </c>
      <c r="J966" s="16" t="s">
        <v>3436</v>
      </c>
      <c r="K966" s="25"/>
      <c r="L966" s="25"/>
      <c r="M966" s="25"/>
      <c r="N966" s="25"/>
      <c r="O966" s="25"/>
      <c r="P966" s="11" t="s">
        <v>2274</v>
      </c>
      <c r="X966" s="39"/>
      <c r="Y966" s="39"/>
      <c r="Z966" s="39"/>
      <c r="AA966" s="39"/>
      <c r="AB966" s="39"/>
      <c r="AC966" s="39"/>
      <c r="AD966" s="39"/>
      <c r="AE966" s="39"/>
      <c r="AF966" s="39"/>
      <c r="AG966" s="39"/>
      <c r="AH966" s="39"/>
      <c r="AI966" s="39"/>
      <c r="AJ966" s="39"/>
      <c r="AK966" s="39"/>
      <c r="AL966" s="39"/>
      <c r="AM966" s="39"/>
    </row>
    <row r="967">
      <c r="A967" s="7">
        <v>843.0</v>
      </c>
      <c r="B967" s="11" t="s">
        <v>2275</v>
      </c>
      <c r="C967" s="11" t="s">
        <v>2276</v>
      </c>
      <c r="D967" s="7">
        <v>2007.0</v>
      </c>
      <c r="E967" s="11" t="s">
        <v>2278</v>
      </c>
      <c r="F967" s="12" t="s">
        <v>40</v>
      </c>
      <c r="G967" s="39">
        <v>0.0</v>
      </c>
      <c r="H967" s="14" t="s">
        <v>39</v>
      </c>
      <c r="I967" s="39">
        <v>3.0</v>
      </c>
      <c r="J967" s="16" t="s">
        <v>3436</v>
      </c>
      <c r="K967" s="11"/>
      <c r="L967" s="25"/>
      <c r="M967" s="25"/>
      <c r="N967" s="25"/>
      <c r="O967" s="25"/>
      <c r="P967" s="11" t="s">
        <v>2279</v>
      </c>
      <c r="S967" s="39"/>
      <c r="T967" s="39"/>
      <c r="U967" s="39"/>
      <c r="V967" s="39"/>
      <c r="W967" s="39"/>
    </row>
    <row r="968">
      <c r="A968" s="7">
        <v>844.0</v>
      </c>
      <c r="B968" s="11" t="s">
        <v>2280</v>
      </c>
      <c r="C968" s="11" t="s">
        <v>2281</v>
      </c>
      <c r="D968" s="7">
        <v>2007.0</v>
      </c>
      <c r="E968" s="11" t="s">
        <v>54</v>
      </c>
      <c r="F968" s="12" t="s">
        <v>39</v>
      </c>
      <c r="G968" s="40">
        <v>21.0</v>
      </c>
      <c r="H968" s="14" t="s">
        <v>40</v>
      </c>
      <c r="I968" s="39">
        <v>0.0</v>
      </c>
      <c r="J968" s="16" t="s">
        <v>3436</v>
      </c>
      <c r="K968" s="25"/>
      <c r="L968" s="25"/>
      <c r="M968" s="25"/>
      <c r="N968" s="25"/>
      <c r="O968" s="25"/>
      <c r="P968" s="25"/>
      <c r="AE968" s="39"/>
      <c r="AF968" s="39"/>
      <c r="AG968" s="39"/>
      <c r="AH968" s="39"/>
      <c r="AI968" s="39"/>
      <c r="AJ968" s="39"/>
      <c r="AK968" s="39"/>
      <c r="AL968" s="39"/>
      <c r="AM968" s="39"/>
    </row>
    <row r="969">
      <c r="A969" s="7">
        <v>845.0</v>
      </c>
      <c r="B969" s="8" t="s">
        <v>3816</v>
      </c>
      <c r="C969" s="8" t="s">
        <v>3817</v>
      </c>
      <c r="D969" s="7">
        <v>2007.0</v>
      </c>
      <c r="E969" s="68" t="s">
        <v>3450</v>
      </c>
      <c r="F969" s="68" t="s">
        <v>3450</v>
      </c>
      <c r="G969" s="68" t="s">
        <v>3450</v>
      </c>
      <c r="H969" s="68" t="s">
        <v>3450</v>
      </c>
      <c r="I969" s="68" t="s">
        <v>3450</v>
      </c>
      <c r="J969" s="68" t="s">
        <v>3450</v>
      </c>
      <c r="K969" s="80"/>
      <c r="L969" s="80"/>
      <c r="M969" s="80"/>
      <c r="N969" s="80"/>
      <c r="O969" s="80"/>
      <c r="P969" s="80"/>
      <c r="AE969" s="39"/>
    </row>
    <row r="970">
      <c r="A970" s="7">
        <v>846.0</v>
      </c>
      <c r="B970" s="11" t="s">
        <v>2283</v>
      </c>
      <c r="C970" s="11" t="s">
        <v>2284</v>
      </c>
      <c r="D970" s="7">
        <v>2006.0</v>
      </c>
      <c r="E970" s="11" t="s">
        <v>443</v>
      </c>
      <c r="F970" s="12" t="s">
        <v>40</v>
      </c>
      <c r="G970" s="39">
        <v>0.0</v>
      </c>
      <c r="H970" s="14" t="s">
        <v>39</v>
      </c>
      <c r="I970" s="39">
        <v>15.0</v>
      </c>
      <c r="J970" s="16" t="s">
        <v>3436</v>
      </c>
      <c r="K970" s="25"/>
      <c r="L970" s="25"/>
      <c r="M970" s="25"/>
      <c r="N970" s="25"/>
      <c r="O970" s="25"/>
      <c r="P970" s="25"/>
      <c r="S970" s="20"/>
      <c r="T970" s="20"/>
      <c r="U970" s="20"/>
      <c r="V970" s="20"/>
      <c r="W970" s="20"/>
      <c r="AF970" s="39"/>
      <c r="AG970" s="39"/>
      <c r="AH970" s="39"/>
      <c r="AI970" s="39"/>
      <c r="AJ970" s="39"/>
      <c r="AK970" s="39"/>
      <c r="AL970" s="39"/>
      <c r="AM970" s="39"/>
    </row>
    <row r="971">
      <c r="A971" s="7">
        <v>847.0</v>
      </c>
      <c r="B971" s="8" t="s">
        <v>3818</v>
      </c>
      <c r="C971" s="8" t="s">
        <v>3819</v>
      </c>
      <c r="D971" s="35">
        <v>2006.0</v>
      </c>
      <c r="E971" s="11" t="s">
        <v>47</v>
      </c>
      <c r="F971" s="12" t="s">
        <v>39</v>
      </c>
      <c r="G971" s="72"/>
      <c r="H971" s="14" t="s">
        <v>40</v>
      </c>
      <c r="I971" s="39">
        <v>0.0</v>
      </c>
      <c r="J971" s="16" t="s">
        <v>3436</v>
      </c>
      <c r="K971" s="80"/>
      <c r="L971" s="80"/>
      <c r="M971" s="80"/>
      <c r="N971" s="80"/>
      <c r="O971" s="80"/>
      <c r="P971" s="79"/>
      <c r="S971" s="39"/>
      <c r="T971" s="39"/>
      <c r="U971" s="39"/>
      <c r="V971" s="39"/>
      <c r="W971" s="39"/>
      <c r="AF971" s="39"/>
      <c r="AG971" s="39"/>
      <c r="AH971" s="39"/>
      <c r="AI971" s="39"/>
      <c r="AJ971" s="39"/>
      <c r="AK971" s="39"/>
      <c r="AL971" s="39"/>
      <c r="AM971" s="39"/>
    </row>
    <row r="972">
      <c r="A972" s="7">
        <v>848.0</v>
      </c>
      <c r="B972" s="11" t="s">
        <v>2286</v>
      </c>
      <c r="C972" s="11" t="s">
        <v>2287</v>
      </c>
      <c r="D972" s="7">
        <v>2006.0</v>
      </c>
      <c r="E972" s="11" t="s">
        <v>2289</v>
      </c>
      <c r="F972" s="12" t="s">
        <v>39</v>
      </c>
      <c r="G972" s="72"/>
      <c r="H972" s="14" t="s">
        <v>39</v>
      </c>
      <c r="I972" s="72"/>
      <c r="J972" s="12" t="s">
        <v>74</v>
      </c>
      <c r="K972" s="25"/>
      <c r="L972" s="25"/>
      <c r="M972" s="25"/>
      <c r="N972" s="25"/>
      <c r="O972" s="25"/>
      <c r="P972" s="11" t="s">
        <v>2290</v>
      </c>
      <c r="S972" s="20"/>
      <c r="T972" s="20"/>
      <c r="U972" s="20"/>
      <c r="V972" s="20"/>
      <c r="W972" s="20"/>
      <c r="X972" s="39"/>
      <c r="Y972" s="39"/>
      <c r="Z972" s="39"/>
      <c r="AA972" s="39"/>
      <c r="AB972" s="39"/>
      <c r="AC972" s="39"/>
      <c r="AD972" s="39"/>
    </row>
    <row r="973">
      <c r="A973" s="34">
        <v>849.0</v>
      </c>
      <c r="B973" s="35" t="s">
        <v>3245</v>
      </c>
      <c r="C973" s="35" t="s">
        <v>3251</v>
      </c>
      <c r="D973" s="35">
        <v>2006.0</v>
      </c>
      <c r="E973" s="9" t="s">
        <v>31</v>
      </c>
      <c r="F973" s="9" t="s">
        <v>31</v>
      </c>
      <c r="G973" s="9" t="s">
        <v>31</v>
      </c>
      <c r="H973" s="9" t="s">
        <v>31</v>
      </c>
      <c r="I973" s="9" t="s">
        <v>31</v>
      </c>
      <c r="J973" s="9" t="s">
        <v>31</v>
      </c>
      <c r="K973" s="9" t="s">
        <v>31</v>
      </c>
      <c r="L973" s="9" t="s">
        <v>31</v>
      </c>
      <c r="M973" s="9" t="s">
        <v>31</v>
      </c>
      <c r="N973" s="9" t="s">
        <v>31</v>
      </c>
      <c r="O973" s="9" t="s">
        <v>31</v>
      </c>
      <c r="P973" s="9" t="s">
        <v>31</v>
      </c>
      <c r="Q973" s="39"/>
      <c r="R973" s="39"/>
      <c r="X973" s="20"/>
      <c r="Y973" s="20"/>
      <c r="Z973" s="20"/>
      <c r="AA973" s="20"/>
      <c r="AB973" s="20"/>
      <c r="AC973" s="20"/>
      <c r="AD973" s="20"/>
    </row>
    <row r="974">
      <c r="A974" s="34">
        <v>850.0</v>
      </c>
      <c r="B974" s="35" t="s">
        <v>3253</v>
      </c>
      <c r="C974" s="35" t="s">
        <v>3254</v>
      </c>
      <c r="D974" s="35">
        <v>2006.0</v>
      </c>
      <c r="E974" s="9" t="s">
        <v>31</v>
      </c>
      <c r="F974" s="9" t="s">
        <v>31</v>
      </c>
      <c r="G974" s="9" t="s">
        <v>31</v>
      </c>
      <c r="H974" s="9" t="s">
        <v>31</v>
      </c>
      <c r="I974" s="9" t="s">
        <v>31</v>
      </c>
      <c r="J974" s="9" t="s">
        <v>31</v>
      </c>
      <c r="K974" s="9" t="s">
        <v>31</v>
      </c>
      <c r="L974" s="9" t="s">
        <v>31</v>
      </c>
      <c r="M974" s="9" t="s">
        <v>31</v>
      </c>
      <c r="N974" s="9" t="s">
        <v>31</v>
      </c>
      <c r="O974" s="9" t="s">
        <v>31</v>
      </c>
      <c r="P974" s="9" t="s">
        <v>31</v>
      </c>
      <c r="Q974" s="39"/>
      <c r="R974" s="39"/>
    </row>
    <row r="975">
      <c r="A975" s="34">
        <v>851.0</v>
      </c>
      <c r="B975" s="35" t="s">
        <v>3256</v>
      </c>
      <c r="C975" s="35" t="s">
        <v>3257</v>
      </c>
      <c r="D975" s="35">
        <v>2006.0</v>
      </c>
      <c r="E975" s="9" t="s">
        <v>31</v>
      </c>
      <c r="F975" s="9" t="s">
        <v>31</v>
      </c>
      <c r="G975" s="9" t="s">
        <v>31</v>
      </c>
      <c r="H975" s="9" t="s">
        <v>31</v>
      </c>
      <c r="I975" s="9" t="s">
        <v>31</v>
      </c>
      <c r="J975" s="9" t="s">
        <v>31</v>
      </c>
      <c r="K975" s="9" t="s">
        <v>31</v>
      </c>
      <c r="L975" s="9" t="s">
        <v>31</v>
      </c>
      <c r="M975" s="9" t="s">
        <v>31</v>
      </c>
      <c r="N975" s="9" t="s">
        <v>31</v>
      </c>
      <c r="O975" s="9" t="s">
        <v>31</v>
      </c>
      <c r="P975" s="9" t="s">
        <v>31</v>
      </c>
      <c r="Q975" s="39"/>
      <c r="R975" s="39"/>
      <c r="AE975" s="39"/>
    </row>
    <row r="976">
      <c r="A976" s="7">
        <v>852.0</v>
      </c>
      <c r="B976" s="11" t="s">
        <v>2291</v>
      </c>
      <c r="C976" s="11" t="s">
        <v>2292</v>
      </c>
      <c r="D976" s="7">
        <v>2006.0</v>
      </c>
      <c r="E976" s="11" t="s">
        <v>2294</v>
      </c>
      <c r="F976" s="12" t="s">
        <v>39</v>
      </c>
      <c r="G976" s="39">
        <v>55.0</v>
      </c>
      <c r="H976" s="14" t="s">
        <v>40</v>
      </c>
      <c r="I976" s="39">
        <v>0.0</v>
      </c>
      <c r="J976" s="16" t="s">
        <v>3436</v>
      </c>
      <c r="K976" s="25"/>
      <c r="L976" s="25"/>
      <c r="M976" s="25"/>
      <c r="N976" s="25"/>
      <c r="O976" s="25"/>
      <c r="P976" s="25"/>
      <c r="X976" s="39"/>
      <c r="Y976" s="39"/>
      <c r="Z976" s="39"/>
      <c r="AA976" s="39"/>
      <c r="AB976" s="39"/>
      <c r="AC976" s="39"/>
      <c r="AD976" s="39"/>
      <c r="AE976" s="20"/>
    </row>
    <row r="977">
      <c r="A977" s="7">
        <v>853.0</v>
      </c>
      <c r="B977" s="11" t="s">
        <v>2295</v>
      </c>
      <c r="C977" s="11" t="s">
        <v>2296</v>
      </c>
      <c r="D977" s="7">
        <v>2006.0</v>
      </c>
      <c r="E977" s="11" t="s">
        <v>47</v>
      </c>
      <c r="F977" s="12" t="s">
        <v>39</v>
      </c>
      <c r="G977" s="39">
        <v>18.0</v>
      </c>
      <c r="H977" s="14" t="s">
        <v>40</v>
      </c>
      <c r="I977" s="39">
        <v>0.0</v>
      </c>
      <c r="J977" s="16" t="s">
        <v>3436</v>
      </c>
      <c r="K977" s="25"/>
      <c r="L977" s="25"/>
      <c r="M977" s="25"/>
      <c r="N977" s="25"/>
      <c r="O977" s="25"/>
      <c r="P977" s="11" t="s">
        <v>303</v>
      </c>
      <c r="X977" s="39"/>
      <c r="Y977" s="39"/>
      <c r="Z977" s="39"/>
      <c r="AA977" s="39"/>
      <c r="AB977" s="39"/>
      <c r="AC977" s="39"/>
      <c r="AD977" s="39"/>
      <c r="AF977" s="39"/>
      <c r="AG977" s="39"/>
      <c r="AH977" s="39"/>
      <c r="AI977" s="39"/>
      <c r="AJ977" s="39"/>
      <c r="AK977" s="39"/>
      <c r="AL977" s="39"/>
      <c r="AM977" s="39"/>
    </row>
    <row r="978">
      <c r="A978" s="34">
        <v>854.0</v>
      </c>
      <c r="B978" s="35" t="s">
        <v>3259</v>
      </c>
      <c r="C978" s="35" t="s">
        <v>3260</v>
      </c>
      <c r="D978" s="35">
        <v>2006.0</v>
      </c>
      <c r="E978" s="9" t="s">
        <v>31</v>
      </c>
      <c r="F978" s="9" t="s">
        <v>31</v>
      </c>
      <c r="G978" s="9" t="s">
        <v>31</v>
      </c>
      <c r="H978" s="9" t="s">
        <v>31</v>
      </c>
      <c r="I978" s="9" t="s">
        <v>31</v>
      </c>
      <c r="J978" s="9" t="s">
        <v>31</v>
      </c>
      <c r="K978" s="9" t="s">
        <v>31</v>
      </c>
      <c r="L978" s="9" t="s">
        <v>31</v>
      </c>
      <c r="M978" s="9" t="s">
        <v>31</v>
      </c>
      <c r="N978" s="9" t="s">
        <v>31</v>
      </c>
      <c r="O978" s="9" t="s">
        <v>31</v>
      </c>
      <c r="P978" s="9" t="s">
        <v>31</v>
      </c>
      <c r="Q978" s="39"/>
      <c r="R978" s="39"/>
      <c r="X978" s="39"/>
      <c r="Y978" s="39"/>
      <c r="Z978" s="39"/>
      <c r="AA978" s="39"/>
      <c r="AB978" s="39"/>
      <c r="AC978" s="39"/>
      <c r="AD978" s="39"/>
      <c r="AF978" s="20"/>
      <c r="AG978" s="20"/>
      <c r="AH978" s="20"/>
      <c r="AI978" s="20"/>
      <c r="AJ978" s="20"/>
      <c r="AK978" s="20"/>
      <c r="AL978" s="20"/>
      <c r="AM978" s="20"/>
    </row>
    <row r="979">
      <c r="A979" s="7">
        <v>855.0</v>
      </c>
      <c r="B979" s="11" t="s">
        <v>2298</v>
      </c>
      <c r="C979" s="11" t="s">
        <v>2299</v>
      </c>
      <c r="D979" s="7">
        <v>2006.0</v>
      </c>
      <c r="E979" s="11" t="s">
        <v>2301</v>
      </c>
      <c r="F979" s="12" t="s">
        <v>39</v>
      </c>
      <c r="G979" s="72"/>
      <c r="H979" s="14" t="s">
        <v>40</v>
      </c>
      <c r="I979" s="72"/>
      <c r="J979" s="16" t="s">
        <v>3436</v>
      </c>
      <c r="K979" s="25"/>
      <c r="L979" s="25"/>
      <c r="M979" s="25"/>
      <c r="N979" s="25"/>
      <c r="O979" s="25"/>
      <c r="P979" s="25"/>
      <c r="AE979" s="39"/>
    </row>
    <row r="980">
      <c r="A980" s="7">
        <v>856.0</v>
      </c>
      <c r="B980" s="11" t="s">
        <v>2302</v>
      </c>
      <c r="C980" s="11" t="s">
        <v>2303</v>
      </c>
      <c r="D980" s="7">
        <v>2006.0</v>
      </c>
      <c r="E980" s="11" t="s">
        <v>443</v>
      </c>
      <c r="F980" s="12" t="s">
        <v>40</v>
      </c>
      <c r="G980" s="39">
        <v>0.0</v>
      </c>
      <c r="H980" s="14" t="s">
        <v>39</v>
      </c>
      <c r="I980" s="72"/>
      <c r="J980" s="16" t="s">
        <v>3436</v>
      </c>
      <c r="K980" s="25"/>
      <c r="L980" s="25"/>
      <c r="M980" s="25"/>
      <c r="N980" s="25"/>
      <c r="O980" s="25"/>
      <c r="P980" s="25"/>
      <c r="X980" s="39"/>
      <c r="Y980" s="39"/>
      <c r="Z980" s="39"/>
      <c r="AA980" s="39"/>
      <c r="AB980" s="39"/>
      <c r="AC980" s="39"/>
      <c r="AD980" s="39"/>
      <c r="AE980" s="39"/>
    </row>
    <row r="981">
      <c r="A981" s="7">
        <v>857.0</v>
      </c>
      <c r="B981" s="11" t="s">
        <v>2305</v>
      </c>
      <c r="C981" s="11" t="s">
        <v>2306</v>
      </c>
      <c r="D981" s="7">
        <v>2006.0</v>
      </c>
      <c r="E981" s="11" t="s">
        <v>2308</v>
      </c>
      <c r="F981" s="12" t="s">
        <v>39</v>
      </c>
      <c r="G981" s="39" t="s">
        <v>74</v>
      </c>
      <c r="H981" s="14" t="s">
        <v>39</v>
      </c>
      <c r="I981" s="39" t="s">
        <v>74</v>
      </c>
      <c r="J981" s="12" t="s">
        <v>39</v>
      </c>
      <c r="K981" s="11"/>
      <c r="L981" s="11"/>
      <c r="M981" s="11"/>
      <c r="N981" s="25"/>
      <c r="O981" s="25"/>
      <c r="P981" s="11" t="s">
        <v>2309</v>
      </c>
      <c r="R981" s="20"/>
      <c r="AE981" s="39"/>
      <c r="AF981" s="39"/>
      <c r="AG981" s="39"/>
      <c r="AH981" s="39"/>
      <c r="AI981" s="39"/>
      <c r="AJ981" s="39"/>
      <c r="AK981" s="39"/>
      <c r="AL981" s="39"/>
      <c r="AM981" s="39"/>
    </row>
    <row r="982">
      <c r="A982" s="34">
        <v>858.0</v>
      </c>
      <c r="B982" s="35" t="s">
        <v>3262</v>
      </c>
      <c r="C982" s="35" t="s">
        <v>3263</v>
      </c>
      <c r="D982" s="35">
        <v>2006.0</v>
      </c>
      <c r="E982" s="9" t="s">
        <v>31</v>
      </c>
      <c r="F982" s="9" t="s">
        <v>31</v>
      </c>
      <c r="G982" s="9" t="s">
        <v>31</v>
      </c>
      <c r="H982" s="9" t="s">
        <v>31</v>
      </c>
      <c r="I982" s="9" t="s">
        <v>31</v>
      </c>
      <c r="J982" s="9" t="s">
        <v>31</v>
      </c>
      <c r="K982" s="9" t="s">
        <v>31</v>
      </c>
      <c r="L982" s="9" t="s">
        <v>31</v>
      </c>
      <c r="M982" s="9" t="s">
        <v>31</v>
      </c>
      <c r="N982" s="9" t="s">
        <v>31</v>
      </c>
      <c r="O982" s="9" t="s">
        <v>31</v>
      </c>
      <c r="P982" s="9" t="s">
        <v>31</v>
      </c>
      <c r="Q982" s="39"/>
      <c r="R982" s="39"/>
      <c r="S982" s="39"/>
      <c r="T982" s="39"/>
      <c r="U982" s="39"/>
      <c r="V982" s="39"/>
      <c r="W982" s="39"/>
      <c r="AF982" s="39"/>
      <c r="AG982" s="39"/>
      <c r="AH982" s="39"/>
      <c r="AI982" s="39"/>
      <c r="AJ982" s="39"/>
      <c r="AK982" s="39"/>
      <c r="AL982" s="39"/>
      <c r="AM982" s="39"/>
    </row>
    <row r="983">
      <c r="A983" s="7">
        <v>859.0</v>
      </c>
      <c r="B983" s="11" t="s">
        <v>2310</v>
      </c>
      <c r="C983" s="11" t="s">
        <v>2311</v>
      </c>
      <c r="D983" s="7">
        <v>2006.0</v>
      </c>
      <c r="E983" s="11" t="s">
        <v>47</v>
      </c>
      <c r="F983" s="12" t="s">
        <v>39</v>
      </c>
      <c r="G983" s="39" t="s">
        <v>74</v>
      </c>
      <c r="H983" s="14" t="s">
        <v>39</v>
      </c>
      <c r="I983" s="39" t="s">
        <v>74</v>
      </c>
      <c r="J983" s="12" t="s">
        <v>74</v>
      </c>
      <c r="K983" s="25"/>
      <c r="L983" s="25"/>
      <c r="M983" s="25"/>
      <c r="N983" s="25"/>
      <c r="O983" s="25"/>
      <c r="P983" s="11" t="s">
        <v>2313</v>
      </c>
      <c r="R983" s="20"/>
      <c r="AE983" s="39"/>
      <c r="AF983" s="39"/>
      <c r="AG983" s="39"/>
      <c r="AH983" s="39"/>
      <c r="AI983" s="39"/>
      <c r="AJ983" s="39"/>
      <c r="AK983" s="39"/>
      <c r="AL983" s="39"/>
      <c r="AM983" s="39"/>
    </row>
    <row r="984">
      <c r="A984" s="7">
        <v>860.0</v>
      </c>
      <c r="B984" s="11" t="s">
        <v>2314</v>
      </c>
      <c r="C984" s="11" t="s">
        <v>2315</v>
      </c>
      <c r="D984" s="7">
        <v>2006.0</v>
      </c>
      <c r="E984" s="11" t="s">
        <v>47</v>
      </c>
      <c r="F984" s="12" t="s">
        <v>39</v>
      </c>
      <c r="G984" s="72"/>
      <c r="H984" s="14" t="s">
        <v>39</v>
      </c>
      <c r="I984" s="72"/>
      <c r="J984" s="12" t="s">
        <v>74</v>
      </c>
      <c r="K984" s="25"/>
      <c r="L984" s="25"/>
      <c r="M984" s="25"/>
      <c r="N984" s="25"/>
      <c r="O984" s="25"/>
      <c r="P984" s="25"/>
      <c r="S984" s="39"/>
      <c r="T984" s="39"/>
      <c r="U984" s="39"/>
      <c r="V984" s="39"/>
      <c r="W984" s="39"/>
      <c r="X984" s="39"/>
      <c r="Y984" s="39"/>
      <c r="Z984" s="39"/>
      <c r="AA984" s="39"/>
      <c r="AB984" s="39"/>
      <c r="AC984" s="39"/>
      <c r="AD984" s="39"/>
    </row>
    <row r="985">
      <c r="A985" s="7">
        <v>861.0</v>
      </c>
      <c r="B985" s="11" t="s">
        <v>2317</v>
      </c>
      <c r="C985" s="11" t="s">
        <v>2318</v>
      </c>
      <c r="D985" s="7">
        <v>2006.0</v>
      </c>
      <c r="E985" s="11" t="s">
        <v>534</v>
      </c>
      <c r="F985" s="12" t="s">
        <v>39</v>
      </c>
      <c r="G985" s="39">
        <v>14.0</v>
      </c>
      <c r="H985" s="14" t="s">
        <v>40</v>
      </c>
      <c r="I985" s="39">
        <v>0.0</v>
      </c>
      <c r="J985" s="16" t="s">
        <v>3436</v>
      </c>
      <c r="K985" s="25"/>
      <c r="L985" s="25"/>
      <c r="M985" s="25"/>
      <c r="N985" s="25"/>
      <c r="O985" s="25"/>
      <c r="P985" s="11" t="s">
        <v>479</v>
      </c>
      <c r="S985" s="39"/>
      <c r="T985" s="39"/>
      <c r="U985" s="39"/>
      <c r="V985" s="39"/>
      <c r="W985" s="39"/>
      <c r="X985" s="20"/>
      <c r="Y985" s="20"/>
      <c r="Z985" s="20"/>
      <c r="AA985" s="20"/>
      <c r="AB985" s="20"/>
      <c r="AC985" s="20"/>
      <c r="AD985" s="20"/>
      <c r="AF985" s="39"/>
      <c r="AG985" s="39"/>
      <c r="AH985" s="39"/>
      <c r="AI985" s="39"/>
      <c r="AJ985" s="39"/>
      <c r="AK985" s="39"/>
      <c r="AL985" s="39"/>
      <c r="AM985" s="39"/>
    </row>
    <row r="986">
      <c r="A986" s="7">
        <v>862.0</v>
      </c>
      <c r="B986" s="11" t="s">
        <v>2320</v>
      </c>
      <c r="C986" s="11" t="s">
        <v>2321</v>
      </c>
      <c r="D986" s="7">
        <v>2006.0</v>
      </c>
      <c r="E986" s="11" t="s">
        <v>1868</v>
      </c>
      <c r="F986" s="14" t="s">
        <v>39</v>
      </c>
      <c r="G986" s="39">
        <v>16.0</v>
      </c>
      <c r="H986" s="14" t="s">
        <v>39</v>
      </c>
      <c r="I986" s="39">
        <v>16.0</v>
      </c>
      <c r="J986" s="12" t="s">
        <v>40</v>
      </c>
      <c r="K986" s="11"/>
      <c r="L986" s="25"/>
      <c r="M986" s="25"/>
      <c r="N986" s="25"/>
      <c r="O986" s="25"/>
      <c r="P986" s="11" t="s">
        <v>2323</v>
      </c>
    </row>
    <row r="987">
      <c r="A987" s="7">
        <v>863.0</v>
      </c>
      <c r="B987" s="11" t="s">
        <v>2324</v>
      </c>
      <c r="C987" s="11" t="s">
        <v>2325</v>
      </c>
      <c r="D987" s="7">
        <v>2006.0</v>
      </c>
      <c r="E987" s="11" t="s">
        <v>2327</v>
      </c>
      <c r="F987" s="12" t="s">
        <v>39</v>
      </c>
      <c r="G987" s="39">
        <v>14.0</v>
      </c>
      <c r="H987" s="14" t="s">
        <v>40</v>
      </c>
      <c r="I987" s="39">
        <v>0.0</v>
      </c>
      <c r="J987" s="16" t="s">
        <v>3436</v>
      </c>
      <c r="K987" s="25"/>
      <c r="L987" s="25"/>
      <c r="M987" s="25"/>
      <c r="N987" s="25"/>
      <c r="O987" s="25"/>
      <c r="P987" s="11" t="s">
        <v>2328</v>
      </c>
      <c r="S987" s="39"/>
      <c r="T987" s="39"/>
      <c r="U987" s="39"/>
      <c r="V987" s="39"/>
      <c r="W987" s="39"/>
      <c r="X987" s="39"/>
      <c r="Y987" s="39"/>
      <c r="Z987" s="39"/>
      <c r="AA987" s="39"/>
      <c r="AB987" s="39"/>
      <c r="AC987" s="39"/>
      <c r="AD987" s="39"/>
      <c r="AE987" s="39"/>
    </row>
    <row r="988">
      <c r="A988" s="7">
        <v>864.0</v>
      </c>
      <c r="B988" s="11" t="s">
        <v>2329</v>
      </c>
      <c r="C988" s="11" t="s">
        <v>2330</v>
      </c>
      <c r="D988" s="7">
        <v>2006.0</v>
      </c>
      <c r="E988" s="11" t="s">
        <v>2332</v>
      </c>
      <c r="F988" s="12" t="s">
        <v>39</v>
      </c>
      <c r="G988" s="39">
        <v>24.0</v>
      </c>
      <c r="H988" s="14" t="s">
        <v>40</v>
      </c>
      <c r="I988" s="39">
        <v>0.0</v>
      </c>
      <c r="J988" s="16" t="s">
        <v>3436</v>
      </c>
      <c r="K988" s="25"/>
      <c r="L988" s="25"/>
      <c r="M988" s="25"/>
      <c r="N988" s="25"/>
      <c r="O988" s="25"/>
      <c r="P988" s="25"/>
      <c r="S988" s="39"/>
      <c r="T988" s="39"/>
      <c r="U988" s="39"/>
      <c r="V988" s="39"/>
      <c r="W988" s="39"/>
      <c r="AE988" s="20"/>
    </row>
    <row r="989">
      <c r="A989" s="7">
        <v>865.0</v>
      </c>
      <c r="B989" s="11" t="s">
        <v>2333</v>
      </c>
      <c r="C989" s="11" t="s">
        <v>2334</v>
      </c>
      <c r="D989" s="7">
        <v>2006.0</v>
      </c>
      <c r="E989" s="11" t="s">
        <v>47</v>
      </c>
      <c r="F989" s="12" t="s">
        <v>39</v>
      </c>
      <c r="G989" s="72"/>
      <c r="H989" s="14" t="s">
        <v>40</v>
      </c>
      <c r="I989" s="39">
        <v>0.0</v>
      </c>
      <c r="J989" s="16" t="s">
        <v>3436</v>
      </c>
      <c r="K989" s="25"/>
      <c r="L989" s="25"/>
      <c r="M989" s="25"/>
      <c r="N989" s="25"/>
      <c r="O989" s="25"/>
      <c r="P989" s="25"/>
      <c r="X989" s="39"/>
      <c r="Y989" s="39"/>
      <c r="Z989" s="39"/>
      <c r="AA989" s="39"/>
      <c r="AB989" s="39"/>
      <c r="AC989" s="39"/>
      <c r="AD989" s="39"/>
      <c r="AF989" s="39"/>
      <c r="AG989" s="39"/>
      <c r="AH989" s="39"/>
      <c r="AI989" s="39"/>
      <c r="AJ989" s="39"/>
      <c r="AK989" s="39"/>
      <c r="AL989" s="39"/>
      <c r="AM989" s="39"/>
    </row>
    <row r="990">
      <c r="A990" s="7">
        <v>866.0</v>
      </c>
      <c r="B990" s="11" t="s">
        <v>2336</v>
      </c>
      <c r="C990" s="11" t="s">
        <v>2337</v>
      </c>
      <c r="D990" s="7">
        <v>2006.0</v>
      </c>
      <c r="E990" s="11" t="s">
        <v>47</v>
      </c>
      <c r="F990" s="12" t="s">
        <v>39</v>
      </c>
      <c r="G990" s="39">
        <v>20.0</v>
      </c>
      <c r="H990" s="14" t="s">
        <v>40</v>
      </c>
      <c r="I990" s="39">
        <v>0.0</v>
      </c>
      <c r="J990" s="16" t="s">
        <v>3436</v>
      </c>
      <c r="K990" s="25"/>
      <c r="L990" s="25"/>
      <c r="M990" s="25"/>
      <c r="N990" s="25"/>
      <c r="O990" s="25"/>
      <c r="P990" s="11" t="s">
        <v>303</v>
      </c>
      <c r="X990" s="39"/>
      <c r="Y990" s="39"/>
      <c r="Z990" s="39"/>
      <c r="AA990" s="39"/>
      <c r="AB990" s="39"/>
      <c r="AC990" s="39"/>
      <c r="AD990" s="39"/>
      <c r="AE990" s="39"/>
      <c r="AF990" s="20"/>
      <c r="AG990" s="20"/>
      <c r="AH990" s="20"/>
      <c r="AI990" s="20"/>
      <c r="AJ990" s="20"/>
      <c r="AK990" s="20"/>
      <c r="AL990" s="20"/>
      <c r="AM990" s="20"/>
    </row>
    <row r="991">
      <c r="A991" s="7">
        <v>867.0</v>
      </c>
      <c r="B991" s="11" t="s">
        <v>2339</v>
      </c>
      <c r="C991" s="11" t="s">
        <v>2340</v>
      </c>
      <c r="D991" s="7">
        <v>2006.0</v>
      </c>
      <c r="E991" s="11" t="s">
        <v>2342</v>
      </c>
      <c r="F991" s="12" t="s">
        <v>40</v>
      </c>
      <c r="G991" s="39">
        <v>0.0</v>
      </c>
      <c r="H991" s="14" t="s">
        <v>39</v>
      </c>
      <c r="I991" s="39">
        <v>18.0</v>
      </c>
      <c r="J991" s="16" t="s">
        <v>3436</v>
      </c>
      <c r="K991" s="25"/>
      <c r="L991" s="25"/>
      <c r="M991" s="25"/>
      <c r="N991" s="25"/>
      <c r="O991" s="25"/>
      <c r="P991" s="25"/>
      <c r="X991" s="39"/>
      <c r="Y991" s="39"/>
      <c r="Z991" s="39"/>
      <c r="AA991" s="39"/>
      <c r="AB991" s="39"/>
      <c r="AC991" s="39"/>
      <c r="AD991" s="39"/>
    </row>
    <row r="992">
      <c r="A992" s="7">
        <v>868.0</v>
      </c>
      <c r="B992" s="11" t="s">
        <v>2343</v>
      </c>
      <c r="C992" s="11" t="s">
        <v>2344</v>
      </c>
      <c r="D992" s="7">
        <v>2006.0</v>
      </c>
      <c r="E992" s="11" t="s">
        <v>2346</v>
      </c>
      <c r="F992" s="12" t="s">
        <v>40</v>
      </c>
      <c r="G992" s="72"/>
      <c r="H992" s="14" t="s">
        <v>39</v>
      </c>
      <c r="I992" s="72"/>
      <c r="J992" s="16" t="s">
        <v>3436</v>
      </c>
      <c r="K992" s="25"/>
      <c r="L992" s="25"/>
      <c r="M992" s="25"/>
      <c r="N992" s="25"/>
      <c r="O992" s="25"/>
      <c r="P992" s="25"/>
      <c r="AE992" s="39"/>
      <c r="AF992" s="39"/>
      <c r="AG992" s="39"/>
      <c r="AH992" s="39"/>
      <c r="AI992" s="39"/>
      <c r="AJ992" s="39"/>
      <c r="AK992" s="39"/>
      <c r="AL992" s="39"/>
      <c r="AM992" s="39"/>
    </row>
    <row r="993">
      <c r="A993" s="34">
        <v>869.0</v>
      </c>
      <c r="B993" s="35" t="s">
        <v>3265</v>
      </c>
      <c r="C993" s="35" t="s">
        <v>3266</v>
      </c>
      <c r="D993" s="35">
        <v>2006.0</v>
      </c>
      <c r="E993" s="9" t="s">
        <v>31</v>
      </c>
      <c r="F993" s="9" t="s">
        <v>31</v>
      </c>
      <c r="G993" s="9" t="s">
        <v>31</v>
      </c>
      <c r="H993" s="9" t="s">
        <v>31</v>
      </c>
      <c r="I993" s="9" t="s">
        <v>31</v>
      </c>
      <c r="J993" s="9" t="s">
        <v>31</v>
      </c>
      <c r="K993" s="9" t="s">
        <v>31</v>
      </c>
      <c r="L993" s="9" t="s">
        <v>31</v>
      </c>
      <c r="M993" s="9" t="s">
        <v>31</v>
      </c>
      <c r="N993" s="9" t="s">
        <v>31</v>
      </c>
      <c r="O993" s="9" t="s">
        <v>31</v>
      </c>
      <c r="P993" s="9" t="s">
        <v>31</v>
      </c>
      <c r="Q993" s="39"/>
      <c r="R993" s="39"/>
      <c r="S993" s="39"/>
      <c r="T993" s="39"/>
      <c r="U993" s="39"/>
      <c r="V993" s="39"/>
      <c r="W993" s="39"/>
      <c r="AE993" s="39"/>
    </row>
    <row r="994">
      <c r="A994" s="7">
        <v>870.0</v>
      </c>
      <c r="B994" s="11" t="s">
        <v>2347</v>
      </c>
      <c r="C994" s="11" t="s">
        <v>2348</v>
      </c>
      <c r="D994" s="7">
        <v>2006.0</v>
      </c>
      <c r="E994" s="11" t="s">
        <v>2121</v>
      </c>
      <c r="F994" s="12" t="s">
        <v>39</v>
      </c>
      <c r="G994" s="39" t="s">
        <v>74</v>
      </c>
      <c r="H994" s="14" t="s">
        <v>40</v>
      </c>
      <c r="I994" s="39">
        <v>0.0</v>
      </c>
      <c r="J994" s="16" t="s">
        <v>3436</v>
      </c>
      <c r="K994" s="25"/>
      <c r="L994" s="25"/>
      <c r="M994" s="25"/>
      <c r="N994" s="25"/>
      <c r="O994" s="25"/>
      <c r="P994" s="11" t="s">
        <v>2350</v>
      </c>
      <c r="AE994" s="39"/>
      <c r="AF994" s="39"/>
      <c r="AG994" s="39"/>
      <c r="AH994" s="39"/>
      <c r="AI994" s="39"/>
      <c r="AJ994" s="39"/>
      <c r="AK994" s="39"/>
      <c r="AL994" s="39"/>
      <c r="AM994" s="39"/>
    </row>
    <row r="995">
      <c r="A995" s="34">
        <v>871.0</v>
      </c>
      <c r="B995" s="35" t="s">
        <v>3268</v>
      </c>
      <c r="C995" s="35" t="s">
        <v>3269</v>
      </c>
      <c r="D995" s="35">
        <v>2006.0</v>
      </c>
      <c r="E995" s="9" t="s">
        <v>31</v>
      </c>
      <c r="F995" s="9" t="s">
        <v>31</v>
      </c>
      <c r="G995" s="9" t="s">
        <v>31</v>
      </c>
      <c r="H995" s="9" t="s">
        <v>31</v>
      </c>
      <c r="I995" s="9" t="s">
        <v>31</v>
      </c>
      <c r="J995" s="9" t="s">
        <v>31</v>
      </c>
      <c r="K995" s="9" t="s">
        <v>31</v>
      </c>
      <c r="L995" s="9" t="s">
        <v>31</v>
      </c>
      <c r="M995" s="9" t="s">
        <v>31</v>
      </c>
      <c r="N995" s="9" t="s">
        <v>31</v>
      </c>
      <c r="O995" s="9" t="s">
        <v>31</v>
      </c>
      <c r="P995" s="9" t="s">
        <v>31</v>
      </c>
      <c r="Q995" s="39"/>
      <c r="R995" s="39"/>
      <c r="S995" s="39"/>
      <c r="T995" s="39"/>
      <c r="U995" s="39"/>
      <c r="V995" s="39"/>
      <c r="W995" s="39"/>
      <c r="X995" s="39"/>
      <c r="Y995" s="39"/>
      <c r="Z995" s="39"/>
      <c r="AA995" s="39"/>
      <c r="AB995" s="39"/>
      <c r="AC995" s="39"/>
      <c r="AD995" s="39"/>
      <c r="AF995" s="39"/>
      <c r="AG995" s="39"/>
      <c r="AH995" s="39"/>
      <c r="AI995" s="39"/>
      <c r="AJ995" s="39"/>
      <c r="AK995" s="39"/>
      <c r="AL995" s="39"/>
      <c r="AM995" s="39"/>
    </row>
    <row r="996">
      <c r="A996" s="34">
        <v>872.0</v>
      </c>
      <c r="B996" s="35" t="s">
        <v>3271</v>
      </c>
      <c r="C996" s="35" t="s">
        <v>3272</v>
      </c>
      <c r="D996" s="35">
        <v>2006.0</v>
      </c>
      <c r="E996" s="9" t="s">
        <v>31</v>
      </c>
      <c r="F996" s="9" t="s">
        <v>31</v>
      </c>
      <c r="G996" s="9" t="s">
        <v>31</v>
      </c>
      <c r="H996" s="9" t="s">
        <v>31</v>
      </c>
      <c r="I996" s="9" t="s">
        <v>31</v>
      </c>
      <c r="J996" s="9" t="s">
        <v>31</v>
      </c>
      <c r="K996" s="9" t="s">
        <v>31</v>
      </c>
      <c r="L996" s="9" t="s">
        <v>31</v>
      </c>
      <c r="M996" s="9" t="s">
        <v>31</v>
      </c>
      <c r="N996" s="9" t="s">
        <v>31</v>
      </c>
      <c r="O996" s="9" t="s">
        <v>31</v>
      </c>
      <c r="P996" s="9" t="s">
        <v>31</v>
      </c>
      <c r="Q996" s="39"/>
      <c r="R996" s="39"/>
      <c r="AF996" s="39"/>
      <c r="AG996" s="39"/>
      <c r="AH996" s="39"/>
      <c r="AI996" s="39"/>
      <c r="AJ996" s="39"/>
      <c r="AK996" s="39"/>
      <c r="AL996" s="39"/>
      <c r="AM996" s="39"/>
    </row>
    <row r="997">
      <c r="A997" s="7">
        <v>873.0</v>
      </c>
      <c r="B997" s="11" t="s">
        <v>2351</v>
      </c>
      <c r="C997" s="11" t="s">
        <v>2352</v>
      </c>
      <c r="D997" s="7">
        <v>2006.0</v>
      </c>
      <c r="E997" s="11" t="s">
        <v>2001</v>
      </c>
      <c r="F997" s="12" t="s">
        <v>40</v>
      </c>
      <c r="G997" s="39">
        <v>0.0</v>
      </c>
      <c r="H997" s="14" t="s">
        <v>39</v>
      </c>
      <c r="I997" s="39">
        <v>8.0</v>
      </c>
      <c r="J997" s="16" t="s">
        <v>3436</v>
      </c>
      <c r="K997" s="25"/>
      <c r="L997" s="25"/>
      <c r="M997" s="25"/>
      <c r="N997" s="25"/>
      <c r="O997" s="25"/>
      <c r="P997" s="11" t="s">
        <v>908</v>
      </c>
      <c r="S997" s="39"/>
      <c r="T997" s="39"/>
      <c r="U997" s="39"/>
      <c r="V997" s="39"/>
      <c r="W997" s="39"/>
    </row>
    <row r="998">
      <c r="A998" s="34">
        <v>874.0</v>
      </c>
      <c r="B998" s="35" t="s">
        <v>3274</v>
      </c>
      <c r="C998" s="35" t="s">
        <v>3275</v>
      </c>
      <c r="D998" s="35">
        <v>2006.0</v>
      </c>
      <c r="E998" s="9" t="s">
        <v>31</v>
      </c>
      <c r="F998" s="9" t="s">
        <v>31</v>
      </c>
      <c r="G998" s="9" t="s">
        <v>31</v>
      </c>
      <c r="H998" s="9" t="s">
        <v>31</v>
      </c>
      <c r="I998" s="9" t="s">
        <v>31</v>
      </c>
      <c r="J998" s="9" t="s">
        <v>31</v>
      </c>
      <c r="K998" s="9" t="s">
        <v>31</v>
      </c>
      <c r="L998" s="9" t="s">
        <v>31</v>
      </c>
      <c r="M998" s="9" t="s">
        <v>31</v>
      </c>
      <c r="N998" s="9" t="s">
        <v>31</v>
      </c>
      <c r="O998" s="9" t="s">
        <v>31</v>
      </c>
      <c r="P998" s="9" t="s">
        <v>31</v>
      </c>
      <c r="Q998" s="39"/>
      <c r="R998" s="39"/>
      <c r="X998" s="39"/>
      <c r="Y998" s="39"/>
      <c r="Z998" s="39"/>
      <c r="AA998" s="39"/>
      <c r="AB998" s="39"/>
      <c r="AC998" s="39"/>
      <c r="AD998" s="39"/>
      <c r="AE998" s="39"/>
    </row>
    <row r="999">
      <c r="A999" s="34">
        <v>875.0</v>
      </c>
      <c r="B999" s="35" t="s">
        <v>3277</v>
      </c>
      <c r="C999" s="35" t="s">
        <v>3278</v>
      </c>
      <c r="D999" s="35">
        <v>2006.0</v>
      </c>
      <c r="E999" s="9" t="s">
        <v>31</v>
      </c>
      <c r="F999" s="9" t="s">
        <v>31</v>
      </c>
      <c r="G999" s="9" t="s">
        <v>31</v>
      </c>
      <c r="H999" s="9" t="s">
        <v>31</v>
      </c>
      <c r="I999" s="9" t="s">
        <v>31</v>
      </c>
      <c r="J999" s="9" t="s">
        <v>31</v>
      </c>
      <c r="K999" s="9" t="s">
        <v>31</v>
      </c>
      <c r="L999" s="9" t="s">
        <v>31</v>
      </c>
      <c r="M999" s="9" t="s">
        <v>31</v>
      </c>
      <c r="N999" s="9" t="s">
        <v>31</v>
      </c>
      <c r="O999" s="9" t="s">
        <v>31</v>
      </c>
      <c r="P999" s="9" t="s">
        <v>31</v>
      </c>
      <c r="Q999" s="39"/>
      <c r="R999" s="39"/>
      <c r="S999" s="39"/>
      <c r="T999" s="39"/>
      <c r="U999" s="39"/>
      <c r="V999" s="39"/>
      <c r="W999" s="39"/>
      <c r="X999" s="39"/>
      <c r="Y999" s="39"/>
      <c r="Z999" s="39"/>
      <c r="AA999" s="39"/>
      <c r="AB999" s="39"/>
      <c r="AC999" s="39"/>
      <c r="AD999" s="39"/>
    </row>
    <row r="1000">
      <c r="A1000" s="7">
        <v>876.0</v>
      </c>
      <c r="B1000" s="11" t="s">
        <v>2354</v>
      </c>
      <c r="C1000" s="11" t="s">
        <v>2355</v>
      </c>
      <c r="D1000" s="7">
        <v>2006.0</v>
      </c>
      <c r="E1000" s="11" t="s">
        <v>47</v>
      </c>
      <c r="F1000" s="12" t="s">
        <v>39</v>
      </c>
      <c r="G1000" s="39">
        <v>18.0</v>
      </c>
      <c r="H1000" s="14" t="s">
        <v>40</v>
      </c>
      <c r="I1000" s="39">
        <v>0.0</v>
      </c>
      <c r="J1000" s="16" t="s">
        <v>3436</v>
      </c>
      <c r="K1000" s="25"/>
      <c r="L1000" s="25"/>
      <c r="M1000" s="25"/>
      <c r="N1000" s="25"/>
      <c r="O1000" s="25"/>
      <c r="P1000" s="11" t="s">
        <v>2266</v>
      </c>
      <c r="AF1000" s="39"/>
      <c r="AG1000" s="39"/>
      <c r="AH1000" s="39"/>
      <c r="AI1000" s="39"/>
      <c r="AJ1000" s="39"/>
      <c r="AK1000" s="39"/>
      <c r="AL1000" s="39"/>
      <c r="AM1000" s="39"/>
    </row>
    <row r="1001">
      <c r="A1001" s="7">
        <v>877.0</v>
      </c>
      <c r="B1001" s="11" t="s">
        <v>2357</v>
      </c>
      <c r="C1001" s="11" t="s">
        <v>2358</v>
      </c>
      <c r="D1001" s="7">
        <v>2006.0</v>
      </c>
      <c r="E1001" s="11" t="s">
        <v>2360</v>
      </c>
      <c r="F1001" s="12" t="s">
        <v>40</v>
      </c>
      <c r="G1001" s="72"/>
      <c r="H1001" s="14" t="s">
        <v>39</v>
      </c>
      <c r="I1001" s="72"/>
      <c r="J1001" s="16" t="s">
        <v>3436</v>
      </c>
      <c r="K1001" s="25"/>
      <c r="L1001" s="25"/>
      <c r="M1001" s="25"/>
      <c r="N1001" s="25"/>
      <c r="O1001" s="25"/>
      <c r="P1001" s="25"/>
      <c r="S1001" s="20"/>
      <c r="T1001" s="20"/>
      <c r="U1001" s="20"/>
      <c r="V1001" s="20"/>
      <c r="W1001" s="20"/>
      <c r="AE1001" s="39"/>
    </row>
    <row r="1002">
      <c r="A1002" s="7">
        <v>878.0</v>
      </c>
      <c r="B1002" s="11" t="s">
        <v>2361</v>
      </c>
      <c r="C1002" s="11" t="s">
        <v>2362</v>
      </c>
      <c r="D1002" s="7">
        <v>2006.0</v>
      </c>
      <c r="E1002" s="11" t="s">
        <v>84</v>
      </c>
      <c r="F1002" s="12" t="s">
        <v>40</v>
      </c>
      <c r="G1002" s="39">
        <v>0.0</v>
      </c>
      <c r="H1002" s="14" t="s">
        <v>39</v>
      </c>
      <c r="I1002" s="39">
        <v>12.0</v>
      </c>
      <c r="J1002" s="16" t="s">
        <v>3436</v>
      </c>
      <c r="K1002" s="25"/>
      <c r="L1002" s="25"/>
      <c r="M1002" s="25"/>
      <c r="N1002" s="25"/>
      <c r="O1002" s="25"/>
      <c r="P1002" s="25"/>
      <c r="X1002" s="39"/>
      <c r="Y1002" s="39"/>
      <c r="Z1002" s="39"/>
      <c r="AA1002" s="39"/>
      <c r="AB1002" s="39"/>
      <c r="AC1002" s="39"/>
      <c r="AD1002" s="39"/>
      <c r="AE1002" s="39"/>
    </row>
    <row r="1003">
      <c r="A1003" s="7">
        <v>879.0</v>
      </c>
      <c r="B1003" s="11" t="s">
        <v>2364</v>
      </c>
      <c r="C1003" s="11" t="s">
        <v>2365</v>
      </c>
      <c r="D1003" s="7">
        <v>2006.0</v>
      </c>
      <c r="E1003" s="11" t="s">
        <v>1569</v>
      </c>
      <c r="F1003" s="12" t="s">
        <v>39</v>
      </c>
      <c r="G1003" s="72"/>
      <c r="H1003" s="14" t="s">
        <v>39</v>
      </c>
      <c r="I1003" s="72"/>
      <c r="J1003" s="12" t="s">
        <v>40</v>
      </c>
      <c r="K1003" s="11"/>
      <c r="L1003" s="25"/>
      <c r="M1003" s="25"/>
      <c r="N1003" s="25"/>
      <c r="O1003" s="25"/>
      <c r="P1003" s="11" t="s">
        <v>344</v>
      </c>
      <c r="AF1003" s="39"/>
      <c r="AG1003" s="39"/>
      <c r="AH1003" s="39"/>
      <c r="AI1003" s="39"/>
      <c r="AJ1003" s="39"/>
      <c r="AK1003" s="39"/>
      <c r="AL1003" s="39"/>
      <c r="AM1003" s="39"/>
    </row>
    <row r="1004">
      <c r="A1004" s="34">
        <v>880.0</v>
      </c>
      <c r="B1004" s="35" t="s">
        <v>3280</v>
      </c>
      <c r="C1004" s="35" t="s">
        <v>3281</v>
      </c>
      <c r="D1004" s="35">
        <v>2006.0</v>
      </c>
      <c r="E1004" s="9" t="s">
        <v>31</v>
      </c>
      <c r="F1004" s="9" t="s">
        <v>31</v>
      </c>
      <c r="G1004" s="9" t="s">
        <v>31</v>
      </c>
      <c r="H1004" s="9" t="s">
        <v>31</v>
      </c>
      <c r="I1004" s="9" t="s">
        <v>31</v>
      </c>
      <c r="J1004" s="9" t="s">
        <v>31</v>
      </c>
      <c r="K1004" s="9" t="s">
        <v>31</v>
      </c>
      <c r="L1004" s="9" t="s">
        <v>31</v>
      </c>
      <c r="M1004" s="9" t="s">
        <v>31</v>
      </c>
      <c r="N1004" s="9" t="s">
        <v>31</v>
      </c>
      <c r="O1004" s="9" t="s">
        <v>31</v>
      </c>
      <c r="P1004" s="9" t="s">
        <v>31</v>
      </c>
      <c r="Q1004" s="39"/>
      <c r="R1004" s="39"/>
      <c r="AF1004" s="39"/>
      <c r="AG1004" s="39"/>
      <c r="AH1004" s="39"/>
      <c r="AI1004" s="39"/>
      <c r="AJ1004" s="39"/>
      <c r="AK1004" s="39"/>
      <c r="AL1004" s="39"/>
      <c r="AM1004" s="39"/>
    </row>
    <row r="1005">
      <c r="A1005" s="7">
        <v>881.0</v>
      </c>
      <c r="B1005" s="11" t="s">
        <v>2367</v>
      </c>
      <c r="C1005" s="11" t="s">
        <v>2368</v>
      </c>
      <c r="D1005" s="7">
        <v>2006.0</v>
      </c>
      <c r="E1005" s="11" t="s">
        <v>944</v>
      </c>
      <c r="F1005" s="12" t="s">
        <v>39</v>
      </c>
      <c r="G1005" s="39">
        <v>31.0</v>
      </c>
      <c r="H1005" s="14" t="s">
        <v>40</v>
      </c>
      <c r="I1005" s="39">
        <v>0.0</v>
      </c>
      <c r="J1005" s="16" t="s">
        <v>3436</v>
      </c>
      <c r="K1005" s="25"/>
      <c r="L1005" s="25"/>
      <c r="M1005" s="25"/>
      <c r="N1005" s="25"/>
      <c r="O1005" s="25"/>
      <c r="P1005" s="11" t="s">
        <v>2370</v>
      </c>
      <c r="AE1005" s="39"/>
    </row>
    <row r="1006">
      <c r="A1006" s="34">
        <v>882.0</v>
      </c>
      <c r="B1006" s="35" t="s">
        <v>3283</v>
      </c>
      <c r="C1006" s="35" t="s">
        <v>3284</v>
      </c>
      <c r="D1006" s="35">
        <v>2006.0</v>
      </c>
      <c r="E1006" s="9" t="s">
        <v>31</v>
      </c>
      <c r="F1006" s="9" t="s">
        <v>31</v>
      </c>
      <c r="G1006" s="9" t="s">
        <v>31</v>
      </c>
      <c r="H1006" s="9" t="s">
        <v>31</v>
      </c>
      <c r="I1006" s="9" t="s">
        <v>31</v>
      </c>
      <c r="J1006" s="9" t="s">
        <v>31</v>
      </c>
      <c r="K1006" s="9" t="s">
        <v>31</v>
      </c>
      <c r="L1006" s="9" t="s">
        <v>31</v>
      </c>
      <c r="M1006" s="9" t="s">
        <v>31</v>
      </c>
      <c r="N1006" s="9" t="s">
        <v>31</v>
      </c>
      <c r="O1006" s="9" t="s">
        <v>31</v>
      </c>
      <c r="P1006" s="9" t="s">
        <v>31</v>
      </c>
      <c r="Q1006" s="39"/>
      <c r="R1006" s="39"/>
      <c r="X1006" s="36"/>
      <c r="Y1006" s="36"/>
      <c r="Z1006" s="36"/>
      <c r="AA1006" s="36"/>
      <c r="AB1006" s="36"/>
      <c r="AC1006" s="36"/>
      <c r="AD1006" s="36"/>
    </row>
    <row r="1007">
      <c r="A1007" s="7">
        <v>883.0</v>
      </c>
      <c r="B1007" s="11" t="s">
        <v>2371</v>
      </c>
      <c r="C1007" s="11" t="s">
        <v>2372</v>
      </c>
      <c r="D1007" s="7">
        <v>2006.0</v>
      </c>
      <c r="E1007" s="11" t="s">
        <v>424</v>
      </c>
      <c r="F1007" s="12" t="s">
        <v>39</v>
      </c>
      <c r="G1007" s="40">
        <v>4.0</v>
      </c>
      <c r="H1007" s="14" t="s">
        <v>40</v>
      </c>
      <c r="I1007" s="39">
        <v>0.0</v>
      </c>
      <c r="J1007" s="16" t="s">
        <v>3436</v>
      </c>
      <c r="K1007" s="25"/>
      <c r="L1007" s="25"/>
      <c r="M1007" s="25"/>
      <c r="N1007" s="25"/>
      <c r="O1007" s="25"/>
      <c r="P1007" s="25"/>
      <c r="S1007" s="39"/>
      <c r="T1007" s="39"/>
      <c r="U1007" s="39"/>
      <c r="V1007" s="39"/>
      <c r="W1007" s="39"/>
      <c r="X1007" s="36"/>
      <c r="Y1007" s="36"/>
      <c r="Z1007" s="36"/>
      <c r="AA1007" s="36"/>
      <c r="AB1007" s="36"/>
      <c r="AC1007" s="36"/>
      <c r="AD1007" s="36"/>
      <c r="AF1007" s="39"/>
      <c r="AG1007" s="39"/>
      <c r="AH1007" s="39"/>
      <c r="AI1007" s="39"/>
      <c r="AJ1007" s="39"/>
      <c r="AK1007" s="39"/>
      <c r="AL1007" s="39"/>
      <c r="AM1007" s="39"/>
    </row>
    <row r="1008">
      <c r="A1008" s="34">
        <v>884.0</v>
      </c>
      <c r="B1008" s="35" t="s">
        <v>3286</v>
      </c>
      <c r="C1008" s="35" t="s">
        <v>3287</v>
      </c>
      <c r="D1008" s="35">
        <v>2006.0</v>
      </c>
      <c r="E1008" s="9" t="s">
        <v>31</v>
      </c>
      <c r="F1008" s="9" t="s">
        <v>31</v>
      </c>
      <c r="G1008" s="9" t="s">
        <v>31</v>
      </c>
      <c r="H1008" s="9" t="s">
        <v>31</v>
      </c>
      <c r="I1008" s="9" t="s">
        <v>31</v>
      </c>
      <c r="J1008" s="9" t="s">
        <v>31</v>
      </c>
      <c r="K1008" s="9" t="s">
        <v>31</v>
      </c>
      <c r="L1008" s="9" t="s">
        <v>31</v>
      </c>
      <c r="M1008" s="9" t="s">
        <v>31</v>
      </c>
      <c r="N1008" s="9" t="s">
        <v>31</v>
      </c>
      <c r="O1008" s="9" t="s">
        <v>31</v>
      </c>
      <c r="P1008" s="9" t="s">
        <v>31</v>
      </c>
      <c r="Q1008" s="39"/>
      <c r="R1008" s="39"/>
      <c r="X1008" s="36"/>
      <c r="Y1008" s="36"/>
      <c r="Z1008" s="36"/>
      <c r="AA1008" s="36"/>
      <c r="AB1008" s="36"/>
      <c r="AC1008" s="36"/>
      <c r="AD1008" s="36"/>
    </row>
    <row r="1009">
      <c r="A1009" s="7">
        <v>885.0</v>
      </c>
      <c r="B1009" s="11" t="s">
        <v>2374</v>
      </c>
      <c r="C1009" s="11" t="s">
        <v>2375</v>
      </c>
      <c r="D1009" s="7">
        <v>2006.0</v>
      </c>
      <c r="E1009" s="11" t="s">
        <v>2377</v>
      </c>
      <c r="F1009" s="12" t="s">
        <v>39</v>
      </c>
      <c r="G1009" s="40">
        <v>1400.0</v>
      </c>
      <c r="H1009" s="14" t="s">
        <v>40</v>
      </c>
      <c r="I1009" s="39">
        <v>0.0</v>
      </c>
      <c r="J1009" s="16" t="s">
        <v>3436</v>
      </c>
      <c r="K1009" s="25"/>
      <c r="L1009" s="25"/>
      <c r="M1009" s="25"/>
      <c r="N1009" s="25"/>
      <c r="O1009" s="25"/>
      <c r="P1009" s="25"/>
      <c r="S1009" s="39"/>
      <c r="T1009" s="39"/>
      <c r="U1009" s="39"/>
      <c r="V1009" s="39"/>
      <c r="W1009" s="39"/>
      <c r="X1009" s="36"/>
      <c r="Y1009" s="36"/>
      <c r="Z1009" s="36"/>
      <c r="AA1009" s="36"/>
      <c r="AB1009" s="36"/>
      <c r="AC1009" s="36"/>
      <c r="AD1009" s="36"/>
      <c r="AE1009" s="36"/>
    </row>
    <row r="1010">
      <c r="A1010" s="34">
        <v>886.0</v>
      </c>
      <c r="B1010" s="35" t="s">
        <v>3289</v>
      </c>
      <c r="C1010" s="35" t="s">
        <v>3290</v>
      </c>
      <c r="D1010" s="35">
        <v>2006.0</v>
      </c>
      <c r="E1010" s="9" t="s">
        <v>31</v>
      </c>
      <c r="F1010" s="9" t="s">
        <v>31</v>
      </c>
      <c r="G1010" s="9" t="s">
        <v>31</v>
      </c>
      <c r="H1010" s="9" t="s">
        <v>31</v>
      </c>
      <c r="I1010" s="9" t="s">
        <v>31</v>
      </c>
      <c r="J1010" s="9" t="s">
        <v>31</v>
      </c>
      <c r="K1010" s="9" t="s">
        <v>31</v>
      </c>
      <c r="L1010" s="9" t="s">
        <v>31</v>
      </c>
      <c r="M1010" s="9" t="s">
        <v>31</v>
      </c>
      <c r="N1010" s="9" t="s">
        <v>31</v>
      </c>
      <c r="O1010" s="9" t="s">
        <v>31</v>
      </c>
      <c r="P1010" s="9" t="s">
        <v>31</v>
      </c>
      <c r="Q1010" s="39"/>
      <c r="R1010" s="39"/>
      <c r="S1010" s="39"/>
      <c r="T1010" s="39"/>
      <c r="U1010" s="39"/>
      <c r="V1010" s="39"/>
      <c r="W1010" s="39"/>
      <c r="X1010" s="36"/>
      <c r="Y1010" s="36"/>
      <c r="Z1010" s="36"/>
      <c r="AA1010" s="36"/>
      <c r="AB1010" s="36"/>
      <c r="AC1010" s="36"/>
      <c r="AD1010" s="36"/>
      <c r="AE1010" s="36"/>
    </row>
    <row r="1011">
      <c r="A1011" s="7">
        <v>887.0</v>
      </c>
      <c r="B1011" s="11" t="s">
        <v>2378</v>
      </c>
      <c r="C1011" s="11" t="s">
        <v>2379</v>
      </c>
      <c r="D1011" s="7">
        <v>2006.0</v>
      </c>
      <c r="E1011" s="11" t="s">
        <v>1569</v>
      </c>
      <c r="F1011" s="12" t="s">
        <v>39</v>
      </c>
      <c r="G1011" s="39">
        <v>31.0</v>
      </c>
      <c r="H1011" s="14" t="s">
        <v>40</v>
      </c>
      <c r="I1011" s="39">
        <v>0.0</v>
      </c>
      <c r="J1011" s="16" t="s">
        <v>3436</v>
      </c>
      <c r="K1011" s="25"/>
      <c r="L1011" s="25"/>
      <c r="M1011" s="25"/>
      <c r="N1011" s="25"/>
      <c r="O1011" s="25"/>
      <c r="P1011" s="11" t="s">
        <v>2381</v>
      </c>
      <c r="X1011" s="36"/>
      <c r="Y1011" s="36"/>
      <c r="Z1011" s="36"/>
      <c r="AA1011" s="36"/>
      <c r="AB1011" s="36"/>
      <c r="AC1011" s="36"/>
      <c r="AD1011" s="36"/>
      <c r="AE1011" s="36"/>
      <c r="AF1011" s="36"/>
      <c r="AG1011" s="36"/>
      <c r="AH1011" s="36"/>
      <c r="AI1011" s="36"/>
      <c r="AJ1011" s="36"/>
      <c r="AK1011" s="36"/>
      <c r="AL1011" s="36"/>
      <c r="AM1011" s="36"/>
    </row>
    <row r="1012">
      <c r="A1012" s="7">
        <v>888.0</v>
      </c>
      <c r="B1012" s="11" t="s">
        <v>2382</v>
      </c>
      <c r="C1012" s="11" t="s">
        <v>2383</v>
      </c>
      <c r="D1012" s="7">
        <v>2006.0</v>
      </c>
      <c r="E1012" s="11" t="s">
        <v>2385</v>
      </c>
      <c r="F1012" s="12" t="s">
        <v>39</v>
      </c>
      <c r="G1012" s="72"/>
      <c r="H1012" s="14" t="s">
        <v>39</v>
      </c>
      <c r="I1012" s="72"/>
      <c r="J1012" s="12" t="s">
        <v>74</v>
      </c>
      <c r="K1012" s="25"/>
      <c r="L1012" s="25"/>
      <c r="M1012" s="25"/>
      <c r="N1012" s="25"/>
      <c r="O1012" s="25"/>
      <c r="P1012" s="11" t="s">
        <v>2386</v>
      </c>
      <c r="R1012" s="20"/>
      <c r="X1012" s="36"/>
      <c r="Y1012" s="36"/>
      <c r="Z1012" s="36"/>
      <c r="AA1012" s="36"/>
      <c r="AB1012" s="36"/>
      <c r="AC1012" s="36"/>
      <c r="AD1012" s="36"/>
      <c r="AE1012" s="36"/>
      <c r="AF1012" s="36"/>
      <c r="AG1012" s="36"/>
      <c r="AH1012" s="36"/>
      <c r="AI1012" s="36"/>
      <c r="AJ1012" s="36"/>
      <c r="AK1012" s="36"/>
      <c r="AL1012" s="36"/>
      <c r="AM1012" s="36"/>
    </row>
    <row r="1013">
      <c r="A1013" s="7">
        <v>889.0</v>
      </c>
      <c r="B1013" s="11" t="s">
        <v>2387</v>
      </c>
      <c r="C1013" s="11" t="s">
        <v>2388</v>
      </c>
      <c r="D1013" s="7">
        <v>2006.0</v>
      </c>
      <c r="E1013" s="11" t="s">
        <v>424</v>
      </c>
      <c r="F1013" s="12" t="s">
        <v>39</v>
      </c>
      <c r="G1013" s="39">
        <v>80.0</v>
      </c>
      <c r="H1013" s="14" t="s">
        <v>40</v>
      </c>
      <c r="I1013" s="39">
        <v>0.0</v>
      </c>
      <c r="J1013" s="16" t="s">
        <v>3436</v>
      </c>
      <c r="K1013" s="25"/>
      <c r="L1013" s="25"/>
      <c r="M1013" s="25"/>
      <c r="N1013" s="25"/>
      <c r="O1013" s="25"/>
      <c r="P1013" s="25"/>
      <c r="X1013" s="36"/>
      <c r="Y1013" s="36"/>
      <c r="Z1013" s="36"/>
      <c r="AA1013" s="36"/>
      <c r="AB1013" s="36"/>
      <c r="AC1013" s="36"/>
      <c r="AD1013" s="36"/>
      <c r="AE1013" s="36"/>
      <c r="AF1013" s="36"/>
      <c r="AG1013" s="36"/>
      <c r="AH1013" s="36"/>
      <c r="AI1013" s="36"/>
      <c r="AJ1013" s="36"/>
      <c r="AK1013" s="36"/>
      <c r="AL1013" s="36"/>
      <c r="AM1013" s="36"/>
    </row>
    <row r="1014">
      <c r="A1014" s="7">
        <v>890.0</v>
      </c>
      <c r="B1014" s="11" t="s">
        <v>2390</v>
      </c>
      <c r="C1014" s="11" t="s">
        <v>2391</v>
      </c>
      <c r="D1014" s="7">
        <v>2006.0</v>
      </c>
      <c r="E1014" s="11" t="s">
        <v>2393</v>
      </c>
      <c r="F1014" s="12" t="s">
        <v>40</v>
      </c>
      <c r="G1014" s="39">
        <v>0.0</v>
      </c>
      <c r="H1014" s="14" t="s">
        <v>39</v>
      </c>
      <c r="I1014" s="72"/>
      <c r="J1014" s="16" t="s">
        <v>3436</v>
      </c>
      <c r="K1014" s="25"/>
      <c r="L1014" s="25"/>
      <c r="M1014" s="25"/>
      <c r="N1014" s="25"/>
      <c r="O1014" s="25"/>
      <c r="P1014" s="25"/>
      <c r="X1014" s="36"/>
      <c r="Y1014" s="36"/>
      <c r="Z1014" s="36"/>
      <c r="AA1014" s="36"/>
      <c r="AB1014" s="36"/>
      <c r="AC1014" s="36"/>
      <c r="AD1014" s="36"/>
      <c r="AE1014" s="36"/>
      <c r="AF1014" s="36"/>
      <c r="AG1014" s="36"/>
      <c r="AH1014" s="36"/>
      <c r="AI1014" s="36"/>
      <c r="AJ1014" s="36"/>
      <c r="AK1014" s="36"/>
      <c r="AL1014" s="36"/>
      <c r="AM1014" s="36"/>
    </row>
    <row r="1015">
      <c r="A1015" s="7">
        <v>891.0</v>
      </c>
      <c r="B1015" s="11" t="s">
        <v>2394</v>
      </c>
      <c r="C1015" s="11" t="s">
        <v>2395</v>
      </c>
      <c r="D1015" s="7">
        <v>2006.0</v>
      </c>
      <c r="E1015" s="11" t="s">
        <v>84</v>
      </c>
      <c r="F1015" s="12" t="s">
        <v>39</v>
      </c>
      <c r="G1015" s="39">
        <v>126.0</v>
      </c>
      <c r="H1015" s="14" t="s">
        <v>40</v>
      </c>
      <c r="I1015" s="39">
        <v>0.0</v>
      </c>
      <c r="J1015" s="16" t="s">
        <v>3436</v>
      </c>
      <c r="K1015" s="25"/>
      <c r="L1015" s="25"/>
      <c r="M1015" s="25"/>
      <c r="N1015" s="25"/>
      <c r="O1015" s="25"/>
      <c r="P1015" s="25"/>
      <c r="X1015" s="36"/>
      <c r="Y1015" s="36"/>
      <c r="Z1015" s="36"/>
      <c r="AA1015" s="36"/>
      <c r="AB1015" s="36"/>
      <c r="AC1015" s="36"/>
      <c r="AD1015" s="36"/>
      <c r="AE1015" s="36"/>
      <c r="AF1015" s="36"/>
      <c r="AG1015" s="36"/>
      <c r="AH1015" s="36"/>
      <c r="AI1015" s="36"/>
      <c r="AJ1015" s="36"/>
      <c r="AK1015" s="36"/>
      <c r="AL1015" s="36"/>
      <c r="AM1015" s="36"/>
    </row>
    <row r="1016">
      <c r="A1016" s="7">
        <v>892.0</v>
      </c>
      <c r="B1016" s="11" t="s">
        <v>2397</v>
      </c>
      <c r="C1016" s="11" t="s">
        <v>2398</v>
      </c>
      <c r="D1016" s="7">
        <v>2006.0</v>
      </c>
      <c r="E1016" s="11" t="s">
        <v>1758</v>
      </c>
      <c r="F1016" s="12" t="s">
        <v>39</v>
      </c>
      <c r="G1016" s="72"/>
      <c r="H1016" s="14" t="s">
        <v>40</v>
      </c>
      <c r="I1016" s="39">
        <v>0.0</v>
      </c>
      <c r="J1016" s="16" t="s">
        <v>3436</v>
      </c>
      <c r="K1016" s="25"/>
      <c r="L1016" s="25"/>
      <c r="M1016" s="25"/>
      <c r="N1016" s="25"/>
      <c r="O1016" s="25"/>
      <c r="P1016" s="25"/>
      <c r="X1016" s="36"/>
      <c r="Y1016" s="36"/>
      <c r="Z1016" s="36"/>
      <c r="AA1016" s="36"/>
      <c r="AB1016" s="36"/>
      <c r="AC1016" s="36"/>
      <c r="AD1016" s="36"/>
      <c r="AE1016" s="36"/>
      <c r="AF1016" s="36"/>
      <c r="AG1016" s="36"/>
      <c r="AH1016" s="36"/>
      <c r="AI1016" s="36"/>
      <c r="AJ1016" s="36"/>
      <c r="AK1016" s="36"/>
      <c r="AL1016" s="36"/>
      <c r="AM1016" s="36"/>
    </row>
    <row r="1017">
      <c r="A1017" s="7">
        <v>893.0</v>
      </c>
      <c r="B1017" s="11" t="s">
        <v>2400</v>
      </c>
      <c r="C1017" s="11" t="s">
        <v>2401</v>
      </c>
      <c r="D1017" s="7">
        <v>2006.0</v>
      </c>
      <c r="E1017" s="11" t="s">
        <v>590</v>
      </c>
      <c r="F1017" s="12" t="s">
        <v>40</v>
      </c>
      <c r="G1017" s="39">
        <v>0.0</v>
      </c>
      <c r="H1017" s="14" t="s">
        <v>39</v>
      </c>
      <c r="I1017" s="39">
        <v>20.0</v>
      </c>
      <c r="J1017" s="16" t="s">
        <v>3436</v>
      </c>
      <c r="K1017" s="25"/>
      <c r="L1017" s="25"/>
      <c r="M1017" s="25"/>
      <c r="N1017" s="25"/>
      <c r="O1017" s="25"/>
      <c r="P1017" s="11" t="s">
        <v>2403</v>
      </c>
      <c r="X1017" s="36"/>
      <c r="Y1017" s="36"/>
      <c r="Z1017" s="36"/>
      <c r="AA1017" s="36"/>
      <c r="AB1017" s="36"/>
      <c r="AC1017" s="36"/>
      <c r="AD1017" s="36"/>
      <c r="AE1017" s="36"/>
      <c r="AF1017" s="36"/>
      <c r="AG1017" s="36"/>
      <c r="AH1017" s="36"/>
      <c r="AI1017" s="36"/>
      <c r="AJ1017" s="36"/>
      <c r="AK1017" s="36"/>
      <c r="AL1017" s="36"/>
      <c r="AM1017" s="36"/>
    </row>
    <row r="1018">
      <c r="A1018" s="34">
        <v>894.0</v>
      </c>
      <c r="B1018" s="35" t="s">
        <v>3292</v>
      </c>
      <c r="C1018" s="35" t="s">
        <v>3293</v>
      </c>
      <c r="D1018" s="35">
        <v>2006.0</v>
      </c>
      <c r="E1018" s="9" t="s">
        <v>31</v>
      </c>
      <c r="F1018" s="9" t="s">
        <v>31</v>
      </c>
      <c r="G1018" s="9" t="s">
        <v>31</v>
      </c>
      <c r="H1018" s="9" t="s">
        <v>31</v>
      </c>
      <c r="I1018" s="9" t="s">
        <v>31</v>
      </c>
      <c r="J1018" s="9" t="s">
        <v>31</v>
      </c>
      <c r="K1018" s="9" t="s">
        <v>31</v>
      </c>
      <c r="L1018" s="9" t="s">
        <v>31</v>
      </c>
      <c r="M1018" s="9" t="s">
        <v>31</v>
      </c>
      <c r="N1018" s="9" t="s">
        <v>31</v>
      </c>
      <c r="O1018" s="9" t="s">
        <v>31</v>
      </c>
      <c r="P1018" s="9" t="s">
        <v>31</v>
      </c>
      <c r="Q1018" s="39"/>
      <c r="R1018" s="39"/>
      <c r="X1018" s="36"/>
      <c r="Y1018" s="36"/>
      <c r="Z1018" s="36"/>
      <c r="AA1018" s="36"/>
      <c r="AB1018" s="36"/>
      <c r="AC1018" s="36"/>
      <c r="AD1018" s="36"/>
      <c r="AE1018" s="36"/>
      <c r="AF1018" s="36"/>
      <c r="AG1018" s="36"/>
      <c r="AH1018" s="36"/>
      <c r="AI1018" s="36"/>
      <c r="AJ1018" s="36"/>
      <c r="AK1018" s="36"/>
      <c r="AL1018" s="36"/>
      <c r="AM1018" s="36"/>
    </row>
    <row r="1019">
      <c r="A1019" s="7">
        <v>895.0</v>
      </c>
      <c r="B1019" s="11" t="s">
        <v>2404</v>
      </c>
      <c r="C1019" s="11" t="s">
        <v>2405</v>
      </c>
      <c r="D1019" s="7">
        <v>2006.0</v>
      </c>
      <c r="E1019" s="11" t="s">
        <v>84</v>
      </c>
      <c r="F1019" s="12" t="s">
        <v>39</v>
      </c>
      <c r="G1019" s="39">
        <v>10.0</v>
      </c>
      <c r="H1019" s="14" t="s">
        <v>40</v>
      </c>
      <c r="I1019" s="39">
        <v>0.0</v>
      </c>
      <c r="J1019" s="16" t="s">
        <v>3436</v>
      </c>
      <c r="K1019" s="25"/>
      <c r="L1019" s="25"/>
      <c r="M1019" s="25"/>
      <c r="N1019" s="25"/>
      <c r="O1019" s="25"/>
      <c r="P1019" s="25"/>
      <c r="S1019" s="39"/>
      <c r="T1019" s="39"/>
      <c r="U1019" s="39"/>
      <c r="V1019" s="39"/>
      <c r="W1019" s="39"/>
      <c r="AE1019" s="36"/>
      <c r="AF1019" s="36"/>
      <c r="AG1019" s="36"/>
      <c r="AH1019" s="36"/>
      <c r="AI1019" s="36"/>
      <c r="AJ1019" s="36"/>
      <c r="AK1019" s="36"/>
      <c r="AL1019" s="36"/>
      <c r="AM1019" s="36"/>
    </row>
    <row r="1020">
      <c r="A1020" s="34">
        <v>896.0</v>
      </c>
      <c r="B1020" s="35" t="s">
        <v>3295</v>
      </c>
      <c r="C1020" s="35" t="s">
        <v>3296</v>
      </c>
      <c r="D1020" s="35">
        <v>2006.0</v>
      </c>
      <c r="E1020" s="9" t="s">
        <v>31</v>
      </c>
      <c r="F1020" s="9" t="s">
        <v>31</v>
      </c>
      <c r="G1020" s="9" t="s">
        <v>31</v>
      </c>
      <c r="H1020" s="9" t="s">
        <v>31</v>
      </c>
      <c r="I1020" s="9" t="s">
        <v>31</v>
      </c>
      <c r="J1020" s="9" t="s">
        <v>31</v>
      </c>
      <c r="K1020" s="9" t="s">
        <v>31</v>
      </c>
      <c r="L1020" s="9" t="s">
        <v>31</v>
      </c>
      <c r="M1020" s="9" t="s">
        <v>31</v>
      </c>
      <c r="N1020" s="9" t="s">
        <v>31</v>
      </c>
      <c r="O1020" s="9" t="s">
        <v>31</v>
      </c>
      <c r="P1020" s="9" t="s">
        <v>31</v>
      </c>
      <c r="Q1020" s="39"/>
      <c r="R1020" s="39"/>
      <c r="AE1020" s="36"/>
      <c r="AF1020" s="36"/>
      <c r="AG1020" s="36"/>
      <c r="AH1020" s="36"/>
      <c r="AI1020" s="36"/>
      <c r="AJ1020" s="36"/>
      <c r="AK1020" s="36"/>
      <c r="AL1020" s="36"/>
      <c r="AM1020" s="36"/>
    </row>
    <row r="1021">
      <c r="A1021" s="34">
        <v>897.0</v>
      </c>
      <c r="B1021" s="35" t="s">
        <v>3298</v>
      </c>
      <c r="C1021" s="35" t="s">
        <v>3299</v>
      </c>
      <c r="D1021" s="35">
        <v>2005.0</v>
      </c>
      <c r="E1021" s="9" t="s">
        <v>31</v>
      </c>
      <c r="F1021" s="9" t="s">
        <v>31</v>
      </c>
      <c r="G1021" s="9" t="s">
        <v>31</v>
      </c>
      <c r="H1021" s="9" t="s">
        <v>31</v>
      </c>
      <c r="I1021" s="9" t="s">
        <v>31</v>
      </c>
      <c r="J1021" s="9" t="s">
        <v>31</v>
      </c>
      <c r="K1021" s="9" t="s">
        <v>31</v>
      </c>
      <c r="L1021" s="9" t="s">
        <v>31</v>
      </c>
      <c r="M1021" s="9" t="s">
        <v>31</v>
      </c>
      <c r="N1021" s="9" t="s">
        <v>31</v>
      </c>
      <c r="O1021" s="9" t="s">
        <v>31</v>
      </c>
      <c r="P1021" s="9" t="s">
        <v>31</v>
      </c>
      <c r="Q1021" s="39"/>
      <c r="R1021" s="39"/>
      <c r="S1021" s="39"/>
      <c r="T1021" s="39"/>
      <c r="U1021" s="39"/>
      <c r="V1021" s="39"/>
      <c r="W1021" s="39"/>
      <c r="AE1021" s="36"/>
      <c r="AF1021" s="36"/>
      <c r="AG1021" s="36"/>
      <c r="AH1021" s="36"/>
      <c r="AI1021" s="36"/>
      <c r="AJ1021" s="36"/>
      <c r="AK1021" s="36"/>
      <c r="AL1021" s="36"/>
      <c r="AM1021" s="36"/>
    </row>
    <row r="1022">
      <c r="A1022" s="7">
        <v>898.0</v>
      </c>
      <c r="B1022" s="11" t="s">
        <v>2407</v>
      </c>
      <c r="C1022" s="11" t="s">
        <v>2408</v>
      </c>
      <c r="D1022" s="7">
        <v>2005.0</v>
      </c>
      <c r="E1022" s="11" t="s">
        <v>2031</v>
      </c>
      <c r="F1022" s="12" t="s">
        <v>39</v>
      </c>
      <c r="G1022" s="72"/>
      <c r="H1022" s="14" t="s">
        <v>39</v>
      </c>
      <c r="I1022" s="72"/>
      <c r="J1022" s="12" t="s">
        <v>74</v>
      </c>
      <c r="K1022" s="25"/>
      <c r="L1022" s="25"/>
      <c r="M1022" s="25"/>
      <c r="N1022" s="25"/>
      <c r="O1022" s="25"/>
      <c r="P1022" s="11" t="s">
        <v>2032</v>
      </c>
      <c r="AF1022" s="36"/>
      <c r="AG1022" s="36"/>
      <c r="AH1022" s="36"/>
      <c r="AI1022" s="36"/>
      <c r="AJ1022" s="36"/>
      <c r="AK1022" s="36"/>
      <c r="AL1022" s="36"/>
      <c r="AM1022" s="36"/>
    </row>
    <row r="1023">
      <c r="A1023" s="7">
        <v>899.0</v>
      </c>
      <c r="B1023" s="11" t="s">
        <v>2410</v>
      </c>
      <c r="C1023" s="11" t="s">
        <v>2411</v>
      </c>
      <c r="D1023" s="7">
        <v>2005.0</v>
      </c>
      <c r="E1023" s="11" t="s">
        <v>1569</v>
      </c>
      <c r="F1023" s="12" t="s">
        <v>39</v>
      </c>
      <c r="G1023" s="39">
        <v>32.0</v>
      </c>
      <c r="H1023" s="14" t="s">
        <v>40</v>
      </c>
      <c r="I1023" s="39">
        <v>0.0</v>
      </c>
      <c r="J1023" s="16" t="s">
        <v>3436</v>
      </c>
      <c r="K1023" s="25"/>
      <c r="L1023" s="25"/>
      <c r="M1023" s="25"/>
      <c r="N1023" s="25"/>
      <c r="O1023" s="25"/>
      <c r="P1023" s="11" t="s">
        <v>344</v>
      </c>
      <c r="AF1023" s="36"/>
      <c r="AG1023" s="36"/>
      <c r="AH1023" s="36"/>
      <c r="AI1023" s="36"/>
      <c r="AJ1023" s="36"/>
      <c r="AK1023" s="36"/>
      <c r="AL1023" s="36"/>
      <c r="AM1023" s="36"/>
    </row>
    <row r="1024">
      <c r="A1024" s="7">
        <v>900.0</v>
      </c>
      <c r="B1024" s="11" t="s">
        <v>2413</v>
      </c>
      <c r="C1024" s="11" t="s">
        <v>2414</v>
      </c>
      <c r="D1024" s="7">
        <v>2005.0</v>
      </c>
      <c r="E1024" s="11" t="s">
        <v>944</v>
      </c>
      <c r="F1024" s="12" t="s">
        <v>39</v>
      </c>
      <c r="G1024" s="39">
        <v>40.0</v>
      </c>
      <c r="H1024" s="14" t="s">
        <v>40</v>
      </c>
      <c r="I1024" s="39">
        <v>0.0</v>
      </c>
      <c r="J1024" s="16" t="s">
        <v>3436</v>
      </c>
      <c r="K1024" s="25"/>
      <c r="L1024" s="25"/>
      <c r="M1024" s="25"/>
      <c r="N1024" s="25"/>
      <c r="O1024" s="25"/>
      <c r="P1024" s="11" t="s">
        <v>869</v>
      </c>
    </row>
    <row r="1025">
      <c r="A1025" s="7">
        <v>901.0</v>
      </c>
      <c r="B1025" s="11" t="s">
        <v>2416</v>
      </c>
      <c r="C1025" s="11" t="s">
        <v>2417</v>
      </c>
      <c r="D1025" s="7">
        <v>2005.0</v>
      </c>
      <c r="E1025" s="11" t="s">
        <v>1569</v>
      </c>
      <c r="F1025" s="12" t="s">
        <v>39</v>
      </c>
      <c r="G1025" s="39">
        <v>32.0</v>
      </c>
      <c r="H1025" s="14" t="s">
        <v>40</v>
      </c>
      <c r="I1025" s="39">
        <v>0.0</v>
      </c>
      <c r="J1025" s="16" t="s">
        <v>3436</v>
      </c>
      <c r="K1025" s="25"/>
      <c r="L1025" s="25"/>
      <c r="M1025" s="25"/>
      <c r="N1025" s="25"/>
      <c r="O1025" s="25"/>
      <c r="P1025" s="11" t="s">
        <v>344</v>
      </c>
    </row>
    <row r="1026">
      <c r="A1026" s="7">
        <v>902.0</v>
      </c>
      <c r="B1026" s="11" t="s">
        <v>2419</v>
      </c>
      <c r="C1026" s="11" t="s">
        <v>2420</v>
      </c>
      <c r="D1026" s="7">
        <v>2005.0</v>
      </c>
      <c r="E1026" s="11" t="s">
        <v>74</v>
      </c>
      <c r="F1026" s="12" t="s">
        <v>39</v>
      </c>
      <c r="G1026" s="39">
        <v>20.0</v>
      </c>
      <c r="H1026" s="14" t="s">
        <v>40</v>
      </c>
      <c r="I1026" s="39">
        <v>0.0</v>
      </c>
      <c r="J1026" s="16" t="s">
        <v>3436</v>
      </c>
      <c r="K1026" s="25"/>
      <c r="L1026" s="25"/>
      <c r="M1026" s="25"/>
      <c r="N1026" s="25"/>
      <c r="O1026" s="25"/>
      <c r="P1026" s="25"/>
    </row>
    <row r="1027">
      <c r="A1027" s="7">
        <v>903.0</v>
      </c>
      <c r="B1027" s="11" t="s">
        <v>2422</v>
      </c>
      <c r="C1027" s="11" t="s">
        <v>2423</v>
      </c>
      <c r="D1027" s="7">
        <v>2005.0</v>
      </c>
      <c r="E1027" s="11" t="s">
        <v>773</v>
      </c>
      <c r="F1027" s="12" t="s">
        <v>39</v>
      </c>
      <c r="G1027" s="39">
        <v>50.0</v>
      </c>
      <c r="H1027" s="14" t="s">
        <v>40</v>
      </c>
      <c r="I1027" s="39">
        <v>0.0</v>
      </c>
      <c r="J1027" s="16" t="s">
        <v>3436</v>
      </c>
      <c r="K1027" s="25"/>
      <c r="L1027" s="25"/>
      <c r="M1027" s="25"/>
      <c r="N1027" s="25"/>
      <c r="O1027" s="25"/>
      <c r="P1027" s="25"/>
      <c r="S1027" s="39"/>
      <c r="T1027" s="39"/>
      <c r="U1027" s="39"/>
      <c r="V1027" s="39"/>
      <c r="W1027" s="39"/>
    </row>
    <row r="1028">
      <c r="A1028" s="7">
        <v>904.0</v>
      </c>
      <c r="B1028" s="11" t="s">
        <v>2425</v>
      </c>
      <c r="C1028" s="11" t="s">
        <v>2426</v>
      </c>
      <c r="D1028" s="7">
        <v>2005.0</v>
      </c>
      <c r="E1028" s="11" t="s">
        <v>424</v>
      </c>
      <c r="F1028" s="12" t="s">
        <v>39</v>
      </c>
      <c r="G1028" s="39">
        <v>8.0</v>
      </c>
      <c r="H1028" s="14" t="s">
        <v>40</v>
      </c>
      <c r="I1028" s="39">
        <v>0.0</v>
      </c>
      <c r="J1028" s="16" t="s">
        <v>3436</v>
      </c>
      <c r="K1028" s="25"/>
      <c r="L1028" s="25"/>
      <c r="M1028" s="25"/>
      <c r="N1028" s="25"/>
      <c r="O1028" s="25"/>
      <c r="P1028" s="25"/>
    </row>
    <row r="1029">
      <c r="A1029" s="7">
        <v>905.0</v>
      </c>
      <c r="B1029" s="11" t="s">
        <v>2428</v>
      </c>
      <c r="C1029" s="11" t="s">
        <v>2429</v>
      </c>
      <c r="D1029" s="7">
        <v>2005.0</v>
      </c>
      <c r="E1029" s="11" t="s">
        <v>2431</v>
      </c>
      <c r="F1029" s="12" t="s">
        <v>39</v>
      </c>
      <c r="G1029" s="72"/>
      <c r="H1029" s="14" t="s">
        <v>40</v>
      </c>
      <c r="I1029" s="39">
        <v>0.0</v>
      </c>
      <c r="J1029" s="16" t="s">
        <v>3436</v>
      </c>
      <c r="K1029" s="25"/>
      <c r="L1029" s="25"/>
      <c r="M1029" s="25"/>
      <c r="N1029" s="25"/>
      <c r="O1029" s="25"/>
      <c r="P1029" s="25"/>
    </row>
    <row r="1030">
      <c r="A1030" s="34">
        <v>906.0</v>
      </c>
      <c r="B1030" s="35" t="s">
        <v>3301</v>
      </c>
      <c r="C1030" s="35" t="s">
        <v>3302</v>
      </c>
      <c r="D1030" s="35">
        <v>2005.0</v>
      </c>
      <c r="E1030" s="9" t="s">
        <v>31</v>
      </c>
      <c r="F1030" s="9" t="s">
        <v>31</v>
      </c>
      <c r="G1030" s="9" t="s">
        <v>31</v>
      </c>
      <c r="H1030" s="9" t="s">
        <v>31</v>
      </c>
      <c r="I1030" s="9" t="s">
        <v>31</v>
      </c>
      <c r="J1030" s="9" t="s">
        <v>31</v>
      </c>
      <c r="K1030" s="9" t="s">
        <v>31</v>
      </c>
      <c r="L1030" s="9" t="s">
        <v>31</v>
      </c>
      <c r="M1030" s="9" t="s">
        <v>31</v>
      </c>
      <c r="N1030" s="9" t="s">
        <v>31</v>
      </c>
      <c r="O1030" s="9" t="s">
        <v>31</v>
      </c>
      <c r="P1030" s="9" t="s">
        <v>31</v>
      </c>
      <c r="Q1030" s="39"/>
      <c r="R1030" s="39"/>
    </row>
    <row r="1031">
      <c r="A1031" s="7">
        <v>907.0</v>
      </c>
      <c r="B1031" s="11" t="s">
        <v>2432</v>
      </c>
      <c r="C1031" s="11" t="s">
        <v>2433</v>
      </c>
      <c r="D1031" s="7">
        <v>2005.0</v>
      </c>
      <c r="E1031" s="11" t="s">
        <v>1357</v>
      </c>
      <c r="F1031" s="12" t="s">
        <v>39</v>
      </c>
      <c r="G1031" s="39">
        <v>20.0</v>
      </c>
      <c r="H1031" s="14" t="s">
        <v>40</v>
      </c>
      <c r="I1031" s="39">
        <v>0.0</v>
      </c>
      <c r="J1031" s="16" t="s">
        <v>3436</v>
      </c>
      <c r="K1031" s="25"/>
      <c r="L1031" s="25"/>
      <c r="M1031" s="25"/>
      <c r="N1031" s="25"/>
      <c r="O1031" s="25"/>
      <c r="P1031" s="11" t="s">
        <v>1939</v>
      </c>
    </row>
    <row r="1032">
      <c r="A1032" s="34">
        <v>908.0</v>
      </c>
      <c r="B1032" s="35" t="s">
        <v>3304</v>
      </c>
      <c r="C1032" s="35" t="s">
        <v>3305</v>
      </c>
      <c r="D1032" s="35">
        <v>2005.0</v>
      </c>
      <c r="E1032" s="9" t="s">
        <v>31</v>
      </c>
      <c r="F1032" s="9" t="s">
        <v>31</v>
      </c>
      <c r="G1032" s="9" t="s">
        <v>31</v>
      </c>
      <c r="H1032" s="9" t="s">
        <v>31</v>
      </c>
      <c r="I1032" s="9" t="s">
        <v>31</v>
      </c>
      <c r="J1032" s="9" t="s">
        <v>31</v>
      </c>
      <c r="K1032" s="9" t="s">
        <v>31</v>
      </c>
      <c r="L1032" s="9" t="s">
        <v>31</v>
      </c>
      <c r="M1032" s="9" t="s">
        <v>31</v>
      </c>
      <c r="N1032" s="9" t="s">
        <v>31</v>
      </c>
      <c r="O1032" s="9" t="s">
        <v>31</v>
      </c>
      <c r="P1032" s="9" t="s">
        <v>31</v>
      </c>
      <c r="Q1032" s="39"/>
      <c r="R1032" s="39"/>
      <c r="S1032" s="39"/>
      <c r="T1032" s="39"/>
      <c r="U1032" s="39"/>
      <c r="V1032" s="39"/>
      <c r="W1032" s="39"/>
    </row>
    <row r="1033">
      <c r="A1033" s="7">
        <v>909.0</v>
      </c>
      <c r="B1033" s="11" t="s">
        <v>2435</v>
      </c>
      <c r="C1033" s="11" t="s">
        <v>2436</v>
      </c>
      <c r="D1033" s="7">
        <v>2005.0</v>
      </c>
      <c r="E1033" s="11" t="s">
        <v>47</v>
      </c>
      <c r="F1033" s="12" t="s">
        <v>40</v>
      </c>
      <c r="G1033" s="39">
        <v>0.0</v>
      </c>
      <c r="H1033" s="14" t="s">
        <v>39</v>
      </c>
      <c r="I1033" s="39">
        <v>75.0</v>
      </c>
      <c r="J1033" s="16" t="s">
        <v>3436</v>
      </c>
      <c r="K1033" s="25"/>
      <c r="L1033" s="25"/>
      <c r="M1033" s="25"/>
      <c r="N1033" s="25"/>
      <c r="O1033" s="25"/>
      <c r="P1033" s="11" t="s">
        <v>2438</v>
      </c>
      <c r="S1033" s="20"/>
      <c r="T1033" s="20"/>
      <c r="U1033" s="20"/>
      <c r="V1033" s="20"/>
      <c r="W1033" s="20"/>
    </row>
    <row r="1034">
      <c r="A1034" s="7">
        <v>910.0</v>
      </c>
      <c r="B1034" s="11" t="s">
        <v>2439</v>
      </c>
      <c r="C1034" s="11" t="s">
        <v>2440</v>
      </c>
      <c r="D1034" s="7">
        <v>2005.0</v>
      </c>
      <c r="E1034" s="11" t="s">
        <v>1569</v>
      </c>
      <c r="F1034" s="12" t="s">
        <v>39</v>
      </c>
      <c r="G1034" s="39">
        <v>32.0</v>
      </c>
      <c r="H1034" s="14" t="s">
        <v>40</v>
      </c>
      <c r="I1034" s="39">
        <v>0.0</v>
      </c>
      <c r="J1034" s="16" t="s">
        <v>3436</v>
      </c>
      <c r="K1034" s="25"/>
      <c r="L1034" s="25"/>
      <c r="M1034" s="25"/>
      <c r="N1034" s="25"/>
      <c r="O1034" s="25"/>
      <c r="P1034" s="11" t="s">
        <v>2442</v>
      </c>
      <c r="S1034" s="39"/>
      <c r="T1034" s="39"/>
      <c r="U1034" s="39"/>
      <c r="V1034" s="39"/>
      <c r="W1034" s="39"/>
    </row>
    <row r="1035">
      <c r="A1035" s="7">
        <v>911.0</v>
      </c>
      <c r="B1035" s="11" t="s">
        <v>2443</v>
      </c>
      <c r="C1035" s="11" t="s">
        <v>2444</v>
      </c>
      <c r="D1035" s="7">
        <v>2005.0</v>
      </c>
      <c r="E1035" s="11" t="s">
        <v>2446</v>
      </c>
      <c r="F1035" s="12" t="s">
        <v>39</v>
      </c>
      <c r="G1035" s="72"/>
      <c r="H1035" s="14" t="s">
        <v>40</v>
      </c>
      <c r="I1035" s="39">
        <v>0.0</v>
      </c>
      <c r="J1035" s="16" t="s">
        <v>3436</v>
      </c>
      <c r="K1035" s="25"/>
      <c r="L1035" s="25"/>
      <c r="M1035" s="25"/>
      <c r="N1035" s="25"/>
      <c r="O1035" s="25"/>
      <c r="P1035" s="11" t="s">
        <v>2447</v>
      </c>
      <c r="S1035" s="39"/>
      <c r="T1035" s="39"/>
      <c r="U1035" s="39"/>
      <c r="V1035" s="39"/>
      <c r="W1035" s="39"/>
    </row>
    <row r="1036">
      <c r="A1036" s="7">
        <v>912.0</v>
      </c>
      <c r="B1036" s="11" t="s">
        <v>2448</v>
      </c>
      <c r="C1036" s="11" t="s">
        <v>2449</v>
      </c>
      <c r="D1036" s="7">
        <v>2005.0</v>
      </c>
      <c r="E1036" s="11" t="s">
        <v>47</v>
      </c>
      <c r="F1036" s="12" t="s">
        <v>39</v>
      </c>
      <c r="G1036" s="39">
        <v>72.0</v>
      </c>
      <c r="H1036" s="14" t="s">
        <v>40</v>
      </c>
      <c r="I1036" s="39">
        <v>0.0</v>
      </c>
      <c r="J1036" s="16" t="s">
        <v>3436</v>
      </c>
      <c r="K1036" s="25"/>
      <c r="L1036" s="25"/>
      <c r="M1036" s="25"/>
      <c r="N1036" s="25"/>
      <c r="O1036" s="25"/>
      <c r="P1036" s="11" t="s">
        <v>2451</v>
      </c>
    </row>
    <row r="1037">
      <c r="A1037" s="7">
        <v>913.0</v>
      </c>
      <c r="B1037" s="11" t="s">
        <v>2452</v>
      </c>
      <c r="C1037" s="11" t="s">
        <v>2453</v>
      </c>
      <c r="D1037" s="7">
        <v>2005.0</v>
      </c>
      <c r="E1037" s="11" t="s">
        <v>1326</v>
      </c>
      <c r="F1037" s="12" t="s">
        <v>40</v>
      </c>
      <c r="G1037" s="39">
        <v>0.0</v>
      </c>
      <c r="H1037" s="14" t="s">
        <v>39</v>
      </c>
      <c r="I1037" s="39">
        <v>45.0</v>
      </c>
      <c r="J1037" s="16" t="s">
        <v>3436</v>
      </c>
      <c r="K1037" s="25"/>
      <c r="L1037" s="25"/>
      <c r="M1037" s="25"/>
      <c r="N1037" s="25"/>
      <c r="O1037" s="25"/>
      <c r="P1037" s="25"/>
    </row>
    <row r="1038">
      <c r="A1038" s="34">
        <v>914.0</v>
      </c>
      <c r="B1038" s="35" t="s">
        <v>3307</v>
      </c>
      <c r="C1038" s="35" t="s">
        <v>3308</v>
      </c>
      <c r="D1038" s="35">
        <v>2005.0</v>
      </c>
      <c r="E1038" s="9" t="s">
        <v>31</v>
      </c>
      <c r="F1038" s="9" t="s">
        <v>31</v>
      </c>
      <c r="G1038" s="9" t="s">
        <v>31</v>
      </c>
      <c r="H1038" s="9" t="s">
        <v>31</v>
      </c>
      <c r="I1038" s="9" t="s">
        <v>31</v>
      </c>
      <c r="J1038" s="9" t="s">
        <v>31</v>
      </c>
      <c r="K1038" s="9" t="s">
        <v>31</v>
      </c>
      <c r="L1038" s="9" t="s">
        <v>31</v>
      </c>
      <c r="M1038" s="9" t="s">
        <v>31</v>
      </c>
      <c r="N1038" s="9" t="s">
        <v>31</v>
      </c>
      <c r="O1038" s="9" t="s">
        <v>31</v>
      </c>
      <c r="P1038" s="9" t="s">
        <v>31</v>
      </c>
      <c r="Q1038" s="39"/>
      <c r="R1038" s="39"/>
    </row>
    <row r="1039">
      <c r="A1039" s="7">
        <v>915.0</v>
      </c>
      <c r="B1039" s="11" t="s">
        <v>2455</v>
      </c>
      <c r="C1039" s="11" t="s">
        <v>2456</v>
      </c>
      <c r="D1039" s="7">
        <v>2005.0</v>
      </c>
      <c r="E1039" s="11" t="s">
        <v>443</v>
      </c>
      <c r="F1039" s="12" t="s">
        <v>40</v>
      </c>
      <c r="G1039" s="39">
        <v>0.0</v>
      </c>
      <c r="H1039" s="14" t="s">
        <v>39</v>
      </c>
      <c r="I1039" s="72"/>
      <c r="J1039" s="16" t="s">
        <v>3436</v>
      </c>
      <c r="K1039" s="25"/>
      <c r="L1039" s="25"/>
      <c r="M1039" s="25"/>
      <c r="N1039" s="25"/>
      <c r="O1039" s="25"/>
      <c r="P1039" s="25"/>
      <c r="S1039" s="39"/>
      <c r="T1039" s="39"/>
      <c r="U1039" s="39"/>
      <c r="V1039" s="39"/>
      <c r="W1039" s="39"/>
    </row>
    <row r="1040">
      <c r="A1040" s="7">
        <v>916.0</v>
      </c>
      <c r="B1040" s="11" t="s">
        <v>2458</v>
      </c>
      <c r="C1040" s="11" t="s">
        <v>2459</v>
      </c>
      <c r="D1040" s="7">
        <v>2005.0</v>
      </c>
      <c r="E1040" s="11" t="s">
        <v>2461</v>
      </c>
      <c r="F1040" s="12" t="s">
        <v>39</v>
      </c>
      <c r="G1040" s="39">
        <v>15.0</v>
      </c>
      <c r="H1040" s="14" t="s">
        <v>40</v>
      </c>
      <c r="I1040" s="39">
        <v>0.0</v>
      </c>
      <c r="J1040" s="16" t="s">
        <v>3436</v>
      </c>
      <c r="K1040" s="25"/>
      <c r="L1040" s="25"/>
      <c r="M1040" s="25"/>
      <c r="N1040" s="25"/>
      <c r="O1040" s="25"/>
      <c r="P1040" s="25"/>
    </row>
    <row r="1041">
      <c r="A1041" s="7">
        <v>917.0</v>
      </c>
      <c r="B1041" s="11" t="s">
        <v>2462</v>
      </c>
      <c r="C1041" s="11" t="s">
        <v>2463</v>
      </c>
      <c r="D1041" s="7">
        <v>2005.0</v>
      </c>
      <c r="E1041" s="11" t="s">
        <v>2465</v>
      </c>
      <c r="F1041" s="12" t="s">
        <v>39</v>
      </c>
      <c r="G1041" s="39">
        <v>30.0</v>
      </c>
      <c r="H1041" s="14" t="s">
        <v>40</v>
      </c>
      <c r="I1041" s="39">
        <v>0.0</v>
      </c>
      <c r="J1041" s="16" t="s">
        <v>3436</v>
      </c>
      <c r="K1041" s="25"/>
      <c r="L1041" s="25"/>
      <c r="M1041" s="25"/>
      <c r="N1041" s="25"/>
      <c r="O1041" s="25"/>
      <c r="P1041" s="25"/>
      <c r="S1041" s="39"/>
      <c r="T1041" s="39"/>
      <c r="U1041" s="39"/>
      <c r="V1041" s="39"/>
      <c r="W1041" s="39"/>
    </row>
    <row r="1042">
      <c r="A1042" s="7">
        <v>918.0</v>
      </c>
      <c r="B1042" s="11" t="s">
        <v>2466</v>
      </c>
      <c r="C1042" s="11" t="s">
        <v>2467</v>
      </c>
      <c r="D1042" s="7">
        <v>2005.0</v>
      </c>
      <c r="E1042" s="11" t="s">
        <v>1758</v>
      </c>
      <c r="F1042" s="12" t="s">
        <v>39</v>
      </c>
      <c r="G1042" s="72"/>
      <c r="H1042" s="14" t="s">
        <v>40</v>
      </c>
      <c r="I1042" s="39">
        <v>0.0</v>
      </c>
      <c r="J1042" s="16" t="s">
        <v>3436</v>
      </c>
      <c r="K1042" s="25"/>
      <c r="L1042" s="25"/>
      <c r="M1042" s="25"/>
      <c r="N1042" s="25"/>
      <c r="O1042" s="25"/>
      <c r="P1042" s="25"/>
    </row>
    <row r="1043">
      <c r="A1043" s="34">
        <v>919.0</v>
      </c>
      <c r="B1043" s="35" t="s">
        <v>3310</v>
      </c>
      <c r="C1043" s="35" t="s">
        <v>3311</v>
      </c>
      <c r="D1043" s="35">
        <v>2005.0</v>
      </c>
      <c r="E1043" s="9" t="s">
        <v>31</v>
      </c>
      <c r="F1043" s="9" t="s">
        <v>31</v>
      </c>
      <c r="G1043" s="9" t="s">
        <v>31</v>
      </c>
      <c r="H1043" s="9" t="s">
        <v>31</v>
      </c>
      <c r="I1043" s="9" t="s">
        <v>31</v>
      </c>
      <c r="J1043" s="9" t="s">
        <v>31</v>
      </c>
      <c r="K1043" s="9" t="s">
        <v>31</v>
      </c>
      <c r="L1043" s="9" t="s">
        <v>31</v>
      </c>
      <c r="M1043" s="9" t="s">
        <v>31</v>
      </c>
      <c r="N1043" s="9" t="s">
        <v>31</v>
      </c>
      <c r="O1043" s="9" t="s">
        <v>31</v>
      </c>
      <c r="P1043" s="9" t="s">
        <v>31</v>
      </c>
      <c r="Q1043" s="39"/>
      <c r="R1043" s="39"/>
      <c r="S1043" s="39"/>
      <c r="T1043" s="39"/>
      <c r="U1043" s="39"/>
      <c r="V1043" s="39"/>
      <c r="W1043" s="39"/>
    </row>
    <row r="1044">
      <c r="A1044" s="7">
        <v>920.0</v>
      </c>
      <c r="B1044" s="11" t="s">
        <v>2469</v>
      </c>
      <c r="C1044" s="11" t="s">
        <v>2470</v>
      </c>
      <c r="D1044" s="7">
        <v>2005.0</v>
      </c>
      <c r="E1044" s="11" t="s">
        <v>424</v>
      </c>
      <c r="F1044" s="12" t="s">
        <v>39</v>
      </c>
      <c r="G1044" s="72"/>
      <c r="H1044" s="14" t="s">
        <v>39</v>
      </c>
      <c r="I1044" s="72"/>
      <c r="J1044" s="12" t="s">
        <v>74</v>
      </c>
      <c r="K1044" s="25"/>
      <c r="L1044" s="25"/>
      <c r="M1044" s="25"/>
      <c r="N1044" s="25"/>
      <c r="O1044" s="25"/>
      <c r="P1044" s="25"/>
      <c r="R1044" s="20"/>
      <c r="S1044" s="39"/>
      <c r="T1044" s="39"/>
      <c r="U1044" s="39"/>
      <c r="V1044" s="39"/>
      <c r="W1044" s="39"/>
    </row>
    <row r="1045">
      <c r="A1045" s="34">
        <v>921.0</v>
      </c>
      <c r="B1045" s="35" t="s">
        <v>3313</v>
      </c>
      <c r="C1045" s="35" t="s">
        <v>3314</v>
      </c>
      <c r="D1045" s="35">
        <v>2005.0</v>
      </c>
      <c r="E1045" s="9" t="s">
        <v>31</v>
      </c>
      <c r="F1045" s="9" t="s">
        <v>31</v>
      </c>
      <c r="G1045" s="9" t="s">
        <v>31</v>
      </c>
      <c r="H1045" s="9" t="s">
        <v>31</v>
      </c>
      <c r="I1045" s="9" t="s">
        <v>31</v>
      </c>
      <c r="J1045" s="9" t="s">
        <v>31</v>
      </c>
      <c r="K1045" s="9" t="s">
        <v>31</v>
      </c>
      <c r="L1045" s="9" t="s">
        <v>31</v>
      </c>
      <c r="M1045" s="9" t="s">
        <v>31</v>
      </c>
      <c r="N1045" s="9" t="s">
        <v>31</v>
      </c>
      <c r="O1045" s="9" t="s">
        <v>31</v>
      </c>
      <c r="P1045" s="9" t="s">
        <v>31</v>
      </c>
      <c r="Q1045" s="39"/>
      <c r="R1045" s="39"/>
    </row>
    <row r="1046">
      <c r="A1046" s="34">
        <v>922.0</v>
      </c>
      <c r="B1046" s="35" t="s">
        <v>3316</v>
      </c>
      <c r="C1046" s="35" t="s">
        <v>3317</v>
      </c>
      <c r="D1046" s="35">
        <v>2005.0</v>
      </c>
      <c r="E1046" s="9" t="s">
        <v>31</v>
      </c>
      <c r="F1046" s="9" t="s">
        <v>31</v>
      </c>
      <c r="G1046" s="9" t="s">
        <v>31</v>
      </c>
      <c r="H1046" s="9" t="s">
        <v>31</v>
      </c>
      <c r="I1046" s="9" t="s">
        <v>31</v>
      </c>
      <c r="J1046" s="9" t="s">
        <v>31</v>
      </c>
      <c r="K1046" s="9" t="s">
        <v>31</v>
      </c>
      <c r="L1046" s="9" t="s">
        <v>31</v>
      </c>
      <c r="M1046" s="9" t="s">
        <v>31</v>
      </c>
      <c r="N1046" s="9" t="s">
        <v>31</v>
      </c>
      <c r="O1046" s="9" t="s">
        <v>31</v>
      </c>
      <c r="P1046" s="9" t="s">
        <v>31</v>
      </c>
      <c r="Q1046" s="39"/>
      <c r="R1046" s="39"/>
    </row>
    <row r="1047">
      <c r="A1047" s="7">
        <v>923.0</v>
      </c>
      <c r="B1047" s="8" t="s">
        <v>3820</v>
      </c>
      <c r="C1047" s="8" t="s">
        <v>3821</v>
      </c>
      <c r="D1047" s="35">
        <v>2005.0</v>
      </c>
      <c r="E1047" s="11" t="s">
        <v>47</v>
      </c>
      <c r="F1047" s="12" t="s">
        <v>39</v>
      </c>
      <c r="G1047" s="72"/>
      <c r="H1047" s="14" t="s">
        <v>40</v>
      </c>
      <c r="I1047" s="39">
        <v>0.0</v>
      </c>
      <c r="J1047" s="16" t="s">
        <v>3436</v>
      </c>
      <c r="K1047" s="80"/>
      <c r="L1047" s="80"/>
      <c r="M1047" s="80"/>
      <c r="N1047" s="80"/>
      <c r="O1047" s="80"/>
      <c r="P1047" s="80"/>
    </row>
    <row r="1048">
      <c r="A1048" s="7">
        <v>924.0</v>
      </c>
      <c r="B1048" s="11" t="s">
        <v>2472</v>
      </c>
      <c r="C1048" s="11" t="s">
        <v>2473</v>
      </c>
      <c r="D1048" s="7">
        <v>2005.0</v>
      </c>
      <c r="E1048" s="11" t="s">
        <v>84</v>
      </c>
      <c r="F1048" s="12" t="s">
        <v>39</v>
      </c>
      <c r="G1048" s="72"/>
      <c r="H1048" s="14" t="s">
        <v>40</v>
      </c>
      <c r="I1048" s="39">
        <v>0.0</v>
      </c>
      <c r="J1048" s="16" t="s">
        <v>3436</v>
      </c>
      <c r="K1048" s="25"/>
      <c r="L1048" s="25"/>
      <c r="M1048" s="25"/>
      <c r="N1048" s="25"/>
      <c r="O1048" s="25"/>
      <c r="P1048" s="25"/>
      <c r="S1048" s="20"/>
      <c r="T1048" s="20"/>
      <c r="U1048" s="20"/>
      <c r="V1048" s="20"/>
      <c r="W1048" s="20"/>
    </row>
    <row r="1049">
      <c r="A1049" s="7">
        <v>925.0</v>
      </c>
      <c r="B1049" s="11" t="s">
        <v>2475</v>
      </c>
      <c r="C1049" s="11" t="s">
        <v>2476</v>
      </c>
      <c r="D1049" s="7">
        <v>2005.0</v>
      </c>
      <c r="E1049" s="11" t="s">
        <v>2478</v>
      </c>
      <c r="F1049" s="12" t="s">
        <v>39</v>
      </c>
      <c r="G1049" s="39">
        <v>66.0</v>
      </c>
      <c r="H1049" s="14" t="s">
        <v>40</v>
      </c>
      <c r="I1049" s="39">
        <v>0.0</v>
      </c>
      <c r="J1049" s="16" t="s">
        <v>3436</v>
      </c>
      <c r="K1049" s="25"/>
      <c r="L1049" s="25"/>
      <c r="M1049" s="25"/>
      <c r="N1049" s="25"/>
      <c r="O1049" s="25"/>
      <c r="P1049" s="25"/>
    </row>
    <row r="1050">
      <c r="A1050" s="34">
        <v>926.0</v>
      </c>
      <c r="B1050" s="35" t="s">
        <v>3319</v>
      </c>
      <c r="C1050" s="35" t="s">
        <v>3320</v>
      </c>
      <c r="D1050" s="35">
        <v>2005.0</v>
      </c>
      <c r="E1050" s="9" t="s">
        <v>31</v>
      </c>
      <c r="F1050" s="9" t="s">
        <v>31</v>
      </c>
      <c r="G1050" s="9" t="s">
        <v>31</v>
      </c>
      <c r="H1050" s="9" t="s">
        <v>31</v>
      </c>
      <c r="I1050" s="9" t="s">
        <v>31</v>
      </c>
      <c r="J1050" s="9" t="s">
        <v>31</v>
      </c>
      <c r="K1050" s="9" t="s">
        <v>31</v>
      </c>
      <c r="L1050" s="9" t="s">
        <v>31</v>
      </c>
      <c r="M1050" s="9" t="s">
        <v>31</v>
      </c>
      <c r="N1050" s="9" t="s">
        <v>31</v>
      </c>
      <c r="O1050" s="9" t="s">
        <v>31</v>
      </c>
      <c r="P1050" s="9" t="s">
        <v>31</v>
      </c>
      <c r="Q1050" s="39"/>
      <c r="R1050" s="39"/>
    </row>
    <row r="1051">
      <c r="A1051" s="7">
        <v>927.0</v>
      </c>
      <c r="B1051" s="11" t="s">
        <v>2479</v>
      </c>
      <c r="C1051" s="11" t="s">
        <v>2480</v>
      </c>
      <c r="D1051" s="7">
        <v>2005.0</v>
      </c>
      <c r="E1051" s="11" t="s">
        <v>2482</v>
      </c>
      <c r="F1051" s="12" t="s">
        <v>39</v>
      </c>
      <c r="G1051" s="72"/>
      <c r="H1051" s="14" t="s">
        <v>40</v>
      </c>
      <c r="I1051" s="39">
        <v>0.0</v>
      </c>
      <c r="J1051" s="16" t="s">
        <v>3436</v>
      </c>
      <c r="K1051" s="25"/>
      <c r="L1051" s="25"/>
      <c r="M1051" s="25"/>
      <c r="N1051" s="25"/>
      <c r="O1051" s="25"/>
      <c r="P1051" s="11" t="s">
        <v>2483</v>
      </c>
    </row>
    <row r="1052">
      <c r="A1052" s="34">
        <v>928.0</v>
      </c>
      <c r="B1052" s="35" t="s">
        <v>3322</v>
      </c>
      <c r="C1052" s="35" t="s">
        <v>3323</v>
      </c>
      <c r="D1052" s="35">
        <v>2005.0</v>
      </c>
      <c r="E1052" s="9" t="s">
        <v>31</v>
      </c>
      <c r="F1052" s="9" t="s">
        <v>31</v>
      </c>
      <c r="G1052" s="9" t="s">
        <v>31</v>
      </c>
      <c r="H1052" s="9" t="s">
        <v>31</v>
      </c>
      <c r="I1052" s="9" t="s">
        <v>31</v>
      </c>
      <c r="J1052" s="9" t="s">
        <v>31</v>
      </c>
      <c r="K1052" s="9" t="s">
        <v>31</v>
      </c>
      <c r="L1052" s="9" t="s">
        <v>31</v>
      </c>
      <c r="M1052" s="9" t="s">
        <v>31</v>
      </c>
      <c r="N1052" s="9" t="s">
        <v>31</v>
      </c>
      <c r="O1052" s="9" t="s">
        <v>31</v>
      </c>
      <c r="P1052" s="9" t="s">
        <v>31</v>
      </c>
      <c r="Q1052" s="39"/>
      <c r="R1052" s="39"/>
    </row>
    <row r="1053">
      <c r="A1053" s="7">
        <v>929.0</v>
      </c>
      <c r="B1053" s="11" t="s">
        <v>2484</v>
      </c>
      <c r="C1053" s="11" t="s">
        <v>2485</v>
      </c>
      <c r="D1053" s="7">
        <v>2005.0</v>
      </c>
      <c r="E1053" s="11" t="s">
        <v>2487</v>
      </c>
      <c r="F1053" s="12" t="s">
        <v>40</v>
      </c>
      <c r="G1053" s="39">
        <v>0.0</v>
      </c>
      <c r="H1053" s="14" t="s">
        <v>39</v>
      </c>
      <c r="I1053" s="72"/>
      <c r="J1053" s="16" t="s">
        <v>3436</v>
      </c>
      <c r="K1053" s="25"/>
      <c r="L1053" s="25"/>
      <c r="M1053" s="25"/>
      <c r="N1053" s="25"/>
      <c r="O1053" s="25"/>
      <c r="P1053" s="25"/>
      <c r="S1053" s="39"/>
      <c r="T1053" s="39"/>
      <c r="U1053" s="39"/>
      <c r="V1053" s="39"/>
      <c r="W1053" s="39"/>
    </row>
    <row r="1054">
      <c r="A1054" s="34">
        <v>930.0</v>
      </c>
      <c r="B1054" s="35" t="s">
        <v>3325</v>
      </c>
      <c r="C1054" s="35" t="s">
        <v>3326</v>
      </c>
      <c r="D1054" s="35">
        <v>2005.0</v>
      </c>
      <c r="E1054" s="9" t="s">
        <v>31</v>
      </c>
      <c r="F1054" s="9" t="s">
        <v>31</v>
      </c>
      <c r="G1054" s="9" t="s">
        <v>31</v>
      </c>
      <c r="H1054" s="9" t="s">
        <v>31</v>
      </c>
      <c r="I1054" s="9" t="s">
        <v>31</v>
      </c>
      <c r="J1054" s="9" t="s">
        <v>31</v>
      </c>
      <c r="K1054" s="9" t="s">
        <v>31</v>
      </c>
      <c r="L1054" s="9" t="s">
        <v>31</v>
      </c>
      <c r="M1054" s="9" t="s">
        <v>31</v>
      </c>
      <c r="N1054" s="9" t="s">
        <v>31</v>
      </c>
      <c r="O1054" s="9" t="s">
        <v>31</v>
      </c>
      <c r="P1054" s="9" t="s">
        <v>31</v>
      </c>
      <c r="Q1054" s="39"/>
      <c r="R1054" s="39"/>
    </row>
    <row r="1055">
      <c r="A1055" s="34">
        <v>931.0</v>
      </c>
      <c r="B1055" s="35" t="s">
        <v>3328</v>
      </c>
      <c r="C1055" s="35" t="s">
        <v>3329</v>
      </c>
      <c r="D1055" s="35">
        <v>2005.0</v>
      </c>
      <c r="E1055" s="9" t="s">
        <v>31</v>
      </c>
      <c r="F1055" s="9" t="s">
        <v>31</v>
      </c>
      <c r="G1055" s="9" t="s">
        <v>31</v>
      </c>
      <c r="H1055" s="9" t="s">
        <v>31</v>
      </c>
      <c r="I1055" s="9" t="s">
        <v>31</v>
      </c>
      <c r="J1055" s="9" t="s">
        <v>31</v>
      </c>
      <c r="K1055" s="9" t="s">
        <v>31</v>
      </c>
      <c r="L1055" s="9" t="s">
        <v>31</v>
      </c>
      <c r="M1055" s="9" t="s">
        <v>31</v>
      </c>
      <c r="N1055" s="9" t="s">
        <v>31</v>
      </c>
      <c r="O1055" s="9" t="s">
        <v>31</v>
      </c>
      <c r="P1055" s="9" t="s">
        <v>31</v>
      </c>
      <c r="Q1055" s="39"/>
      <c r="R1055" s="39"/>
    </row>
    <row r="1056">
      <c r="A1056" s="7">
        <v>932.0</v>
      </c>
      <c r="B1056" s="11" t="s">
        <v>2488</v>
      </c>
      <c r="C1056" s="11" t="s">
        <v>2489</v>
      </c>
      <c r="D1056" s="7">
        <v>2005.0</v>
      </c>
      <c r="E1056" s="11" t="s">
        <v>944</v>
      </c>
      <c r="F1056" s="12" t="s">
        <v>40</v>
      </c>
      <c r="G1056" s="39">
        <v>0.0</v>
      </c>
      <c r="H1056" s="14" t="s">
        <v>39</v>
      </c>
      <c r="I1056" s="39">
        <v>24.0</v>
      </c>
      <c r="J1056" s="16" t="s">
        <v>3436</v>
      </c>
      <c r="K1056" s="25"/>
      <c r="L1056" s="25"/>
      <c r="M1056" s="25"/>
      <c r="N1056" s="25"/>
      <c r="O1056" s="25"/>
      <c r="P1056" s="11" t="s">
        <v>869</v>
      </c>
    </row>
    <row r="1057">
      <c r="A1057" s="7">
        <v>933.0</v>
      </c>
      <c r="B1057" s="11" t="s">
        <v>2491</v>
      </c>
      <c r="C1057" s="11" t="s">
        <v>2492</v>
      </c>
      <c r="D1057" s="7">
        <v>2005.0</v>
      </c>
      <c r="E1057" s="11" t="s">
        <v>47</v>
      </c>
      <c r="F1057" s="12" t="s">
        <v>39</v>
      </c>
      <c r="G1057" s="72"/>
      <c r="H1057" s="14" t="s">
        <v>40</v>
      </c>
      <c r="I1057" s="39">
        <v>0.0</v>
      </c>
      <c r="J1057" s="16" t="s">
        <v>3436</v>
      </c>
      <c r="K1057" s="25"/>
      <c r="L1057" s="25"/>
      <c r="M1057" s="25"/>
      <c r="N1057" s="25"/>
      <c r="O1057" s="25"/>
      <c r="P1057" s="25"/>
    </row>
    <row r="1058">
      <c r="A1058" s="7">
        <v>934.0</v>
      </c>
      <c r="B1058" s="11" t="s">
        <v>2494</v>
      </c>
      <c r="C1058" s="11" t="s">
        <v>2495</v>
      </c>
      <c r="D1058" s="7">
        <v>2005.0</v>
      </c>
      <c r="E1058" s="11" t="s">
        <v>84</v>
      </c>
      <c r="F1058" s="12" t="s">
        <v>39</v>
      </c>
      <c r="G1058" s="72"/>
      <c r="H1058" s="14" t="s">
        <v>40</v>
      </c>
      <c r="I1058" s="39">
        <v>0.0</v>
      </c>
      <c r="J1058" s="16" t="s">
        <v>3436</v>
      </c>
      <c r="K1058" s="25"/>
      <c r="L1058" s="25"/>
      <c r="M1058" s="25"/>
      <c r="N1058" s="25"/>
      <c r="O1058" s="25"/>
      <c r="P1058" s="25"/>
      <c r="S1058" s="39"/>
      <c r="T1058" s="39"/>
      <c r="U1058" s="39"/>
      <c r="V1058" s="39"/>
      <c r="W1058" s="39"/>
    </row>
    <row r="1059">
      <c r="A1059" s="7">
        <v>935.0</v>
      </c>
      <c r="B1059" s="11" t="s">
        <v>2497</v>
      </c>
      <c r="C1059" s="11" t="s">
        <v>2498</v>
      </c>
      <c r="D1059" s="7">
        <v>2005.0</v>
      </c>
      <c r="E1059" s="11" t="s">
        <v>2001</v>
      </c>
      <c r="F1059" s="12" t="s">
        <v>40</v>
      </c>
      <c r="G1059" s="72"/>
      <c r="H1059" s="14" t="s">
        <v>39</v>
      </c>
      <c r="I1059" s="72"/>
      <c r="J1059" s="16" t="s">
        <v>3436</v>
      </c>
      <c r="K1059" s="25"/>
      <c r="L1059" s="25"/>
      <c r="M1059" s="25"/>
      <c r="N1059" s="25"/>
      <c r="O1059" s="25"/>
      <c r="P1059" s="11" t="s">
        <v>908</v>
      </c>
      <c r="R1059" s="20"/>
      <c r="S1059" s="39"/>
      <c r="T1059" s="39"/>
      <c r="U1059" s="39"/>
      <c r="V1059" s="39"/>
      <c r="W1059" s="39"/>
    </row>
    <row r="1060">
      <c r="A1060" s="7">
        <v>936.0</v>
      </c>
      <c r="B1060" s="11" t="s">
        <v>2500</v>
      </c>
      <c r="C1060" s="11" t="s">
        <v>2501</v>
      </c>
      <c r="D1060" s="7">
        <v>2004.0</v>
      </c>
      <c r="E1060" s="11" t="s">
        <v>1868</v>
      </c>
      <c r="F1060" s="14" t="s">
        <v>39</v>
      </c>
      <c r="G1060" s="39">
        <v>3.0</v>
      </c>
      <c r="H1060" s="14" t="s">
        <v>39</v>
      </c>
      <c r="I1060" s="39">
        <v>11.0</v>
      </c>
      <c r="J1060" s="12" t="s">
        <v>39</v>
      </c>
      <c r="K1060" s="11"/>
      <c r="L1060" s="11"/>
      <c r="M1060" s="11"/>
      <c r="N1060" s="25"/>
      <c r="O1060" s="25"/>
      <c r="P1060" s="11" t="s">
        <v>2503</v>
      </c>
    </row>
    <row r="1061">
      <c r="A1061" s="7">
        <v>937.0</v>
      </c>
      <c r="B1061" s="11" t="s">
        <v>2504</v>
      </c>
      <c r="C1061" s="11" t="s">
        <v>2505</v>
      </c>
      <c r="D1061" s="7">
        <v>2004.0</v>
      </c>
      <c r="E1061" s="11" t="s">
        <v>84</v>
      </c>
      <c r="F1061" s="12" t="s">
        <v>39</v>
      </c>
      <c r="G1061" s="39">
        <v>24.0</v>
      </c>
      <c r="H1061" s="14" t="s">
        <v>40</v>
      </c>
      <c r="I1061" s="39">
        <v>0.0</v>
      </c>
      <c r="J1061" s="16" t="s">
        <v>3436</v>
      </c>
      <c r="K1061" s="25"/>
      <c r="L1061" s="25"/>
      <c r="M1061" s="25"/>
      <c r="N1061" s="25"/>
      <c r="O1061" s="25"/>
      <c r="P1061" s="25"/>
    </row>
    <row r="1062">
      <c r="A1062" s="7">
        <v>938.0</v>
      </c>
      <c r="B1062" s="11" t="s">
        <v>2507</v>
      </c>
      <c r="C1062" s="11" t="s">
        <v>2508</v>
      </c>
      <c r="D1062" s="7">
        <v>2004.0</v>
      </c>
      <c r="E1062" s="11" t="s">
        <v>443</v>
      </c>
      <c r="F1062" s="12" t="s">
        <v>40</v>
      </c>
      <c r="G1062" s="72"/>
      <c r="H1062" s="14" t="s">
        <v>39</v>
      </c>
      <c r="I1062" s="39">
        <v>0.0</v>
      </c>
      <c r="J1062" s="16" t="s">
        <v>3436</v>
      </c>
      <c r="K1062" s="25"/>
      <c r="L1062" s="25"/>
      <c r="M1062" s="25"/>
      <c r="N1062" s="25"/>
      <c r="O1062" s="25"/>
      <c r="P1062" s="25"/>
    </row>
    <row r="1063">
      <c r="A1063" s="7">
        <v>939.0</v>
      </c>
      <c r="B1063" s="11" t="s">
        <v>2510</v>
      </c>
      <c r="C1063" s="11" t="s">
        <v>2511</v>
      </c>
      <c r="D1063" s="7">
        <v>2004.0</v>
      </c>
      <c r="E1063" s="11" t="s">
        <v>74</v>
      </c>
      <c r="F1063" s="12" t="s">
        <v>39</v>
      </c>
      <c r="G1063" s="72"/>
      <c r="H1063" s="14" t="s">
        <v>40</v>
      </c>
      <c r="I1063" s="39">
        <v>0.0</v>
      </c>
      <c r="J1063" s="16" t="s">
        <v>3436</v>
      </c>
      <c r="K1063" s="25"/>
      <c r="L1063" s="25"/>
      <c r="M1063" s="25"/>
      <c r="N1063" s="25"/>
      <c r="O1063" s="25"/>
      <c r="P1063" s="25"/>
    </row>
    <row r="1064">
      <c r="A1064" s="34">
        <v>940.0</v>
      </c>
      <c r="B1064" s="35" t="s">
        <v>3331</v>
      </c>
      <c r="C1064" s="35" t="s">
        <v>3332</v>
      </c>
      <c r="D1064" s="35">
        <v>2004.0</v>
      </c>
      <c r="E1064" s="9" t="s">
        <v>31</v>
      </c>
      <c r="F1064" s="9" t="s">
        <v>31</v>
      </c>
      <c r="G1064" s="9" t="s">
        <v>31</v>
      </c>
      <c r="H1064" s="9" t="s">
        <v>31</v>
      </c>
      <c r="I1064" s="9" t="s">
        <v>31</v>
      </c>
      <c r="J1064" s="9" t="s">
        <v>31</v>
      </c>
      <c r="K1064" s="9" t="s">
        <v>31</v>
      </c>
      <c r="L1064" s="9" t="s">
        <v>31</v>
      </c>
      <c r="M1064" s="9" t="s">
        <v>31</v>
      </c>
      <c r="N1064" s="9" t="s">
        <v>31</v>
      </c>
      <c r="O1064" s="9" t="s">
        <v>31</v>
      </c>
      <c r="P1064" s="9" t="s">
        <v>31</v>
      </c>
      <c r="Q1064" s="39"/>
      <c r="R1064" s="39"/>
    </row>
    <row r="1065">
      <c r="A1065" s="7">
        <v>941.0</v>
      </c>
      <c r="B1065" s="11" t="s">
        <v>2513</v>
      </c>
      <c r="C1065" s="11" t="s">
        <v>2514</v>
      </c>
      <c r="D1065" s="7">
        <v>2004.0</v>
      </c>
      <c r="E1065" s="11" t="s">
        <v>47</v>
      </c>
      <c r="F1065" s="14" t="s">
        <v>39</v>
      </c>
      <c r="G1065" s="39">
        <v>9.0</v>
      </c>
      <c r="H1065" s="14" t="s">
        <v>39</v>
      </c>
      <c r="I1065" s="39">
        <v>9.0</v>
      </c>
      <c r="J1065" s="12" t="s">
        <v>39</v>
      </c>
      <c r="K1065" s="11"/>
      <c r="L1065" s="11"/>
      <c r="M1065" s="11"/>
      <c r="N1065" s="25"/>
      <c r="O1065" s="25"/>
      <c r="P1065" s="25"/>
    </row>
    <row r="1066">
      <c r="A1066" s="7">
        <v>942.0</v>
      </c>
      <c r="B1066" s="11" t="s">
        <v>2516</v>
      </c>
      <c r="C1066" s="11" t="s">
        <v>2517</v>
      </c>
      <c r="D1066" s="7">
        <v>2004.0</v>
      </c>
      <c r="E1066" s="11" t="s">
        <v>47</v>
      </c>
      <c r="F1066" s="12" t="s">
        <v>39</v>
      </c>
      <c r="G1066" s="72"/>
      <c r="H1066" s="14" t="s">
        <v>40</v>
      </c>
      <c r="I1066" s="39">
        <v>0.0</v>
      </c>
      <c r="J1066" s="16" t="s">
        <v>3436</v>
      </c>
      <c r="K1066" s="25"/>
      <c r="L1066" s="25"/>
      <c r="M1066" s="25"/>
      <c r="N1066" s="25"/>
      <c r="O1066" s="25"/>
      <c r="P1066" s="25"/>
      <c r="S1066" s="39"/>
      <c r="T1066" s="39"/>
      <c r="U1066" s="39"/>
      <c r="V1066" s="39"/>
      <c r="W1066" s="39"/>
    </row>
    <row r="1067">
      <c r="A1067" s="7">
        <v>943.0</v>
      </c>
      <c r="B1067" s="11" t="s">
        <v>2519</v>
      </c>
      <c r="C1067" s="11" t="s">
        <v>2520</v>
      </c>
      <c r="D1067" s="7">
        <v>2004.0</v>
      </c>
      <c r="E1067" s="11" t="s">
        <v>1569</v>
      </c>
      <c r="F1067" s="12" t="s">
        <v>39</v>
      </c>
      <c r="G1067" s="39">
        <v>36.0</v>
      </c>
      <c r="H1067" s="14" t="s">
        <v>40</v>
      </c>
      <c r="I1067" s="39">
        <v>0.0</v>
      </c>
      <c r="J1067" s="16" t="s">
        <v>3436</v>
      </c>
      <c r="K1067" s="25"/>
      <c r="L1067" s="25"/>
      <c r="M1067" s="25"/>
      <c r="N1067" s="25"/>
      <c r="O1067" s="25"/>
      <c r="P1067" s="11" t="s">
        <v>2381</v>
      </c>
      <c r="S1067" s="39"/>
      <c r="T1067" s="39"/>
      <c r="U1067" s="39"/>
      <c r="V1067" s="39"/>
      <c r="W1067" s="39"/>
    </row>
    <row r="1068">
      <c r="A1068" s="7">
        <v>944.0</v>
      </c>
      <c r="B1068" s="11" t="s">
        <v>2522</v>
      </c>
      <c r="C1068" s="11" t="s">
        <v>2523</v>
      </c>
      <c r="D1068" s="7">
        <v>2004.0</v>
      </c>
      <c r="E1068" s="11" t="s">
        <v>2525</v>
      </c>
      <c r="F1068" s="12" t="s">
        <v>39</v>
      </c>
      <c r="G1068" s="39">
        <v>9.0</v>
      </c>
      <c r="H1068" s="14" t="s">
        <v>40</v>
      </c>
      <c r="I1068" s="39">
        <v>0.0</v>
      </c>
      <c r="J1068" s="16" t="s">
        <v>3436</v>
      </c>
      <c r="K1068" s="25"/>
      <c r="L1068" s="25"/>
      <c r="M1068" s="25"/>
      <c r="N1068" s="25"/>
      <c r="O1068" s="25"/>
      <c r="P1068" s="11" t="s">
        <v>2526</v>
      </c>
      <c r="S1068" s="39"/>
      <c r="T1068" s="39"/>
      <c r="U1068" s="39"/>
      <c r="V1068" s="39"/>
      <c r="W1068" s="39"/>
    </row>
    <row r="1069">
      <c r="A1069" s="34">
        <v>945.0</v>
      </c>
      <c r="B1069" s="35" t="s">
        <v>3334</v>
      </c>
      <c r="C1069" s="35" t="s">
        <v>3335</v>
      </c>
      <c r="D1069" s="35">
        <v>2004.0</v>
      </c>
      <c r="E1069" s="9" t="s">
        <v>31</v>
      </c>
      <c r="F1069" s="9" t="s">
        <v>31</v>
      </c>
      <c r="G1069" s="9" t="s">
        <v>31</v>
      </c>
      <c r="H1069" s="9" t="s">
        <v>31</v>
      </c>
      <c r="I1069" s="9" t="s">
        <v>31</v>
      </c>
      <c r="J1069" s="9" t="s">
        <v>31</v>
      </c>
      <c r="K1069" s="9" t="s">
        <v>31</v>
      </c>
      <c r="L1069" s="9" t="s">
        <v>31</v>
      </c>
      <c r="M1069" s="9" t="s">
        <v>31</v>
      </c>
      <c r="N1069" s="9" t="s">
        <v>31</v>
      </c>
      <c r="O1069" s="9" t="s">
        <v>31</v>
      </c>
      <c r="P1069" s="9" t="s">
        <v>31</v>
      </c>
      <c r="Q1069" s="39"/>
      <c r="R1069" s="39"/>
      <c r="S1069" s="39"/>
      <c r="T1069" s="39"/>
      <c r="U1069" s="39"/>
      <c r="V1069" s="39"/>
      <c r="W1069" s="39"/>
    </row>
    <row r="1070">
      <c r="A1070" s="34">
        <v>946.0</v>
      </c>
      <c r="B1070" s="35" t="s">
        <v>3337</v>
      </c>
      <c r="C1070" s="35" t="s">
        <v>3338</v>
      </c>
      <c r="D1070" s="35">
        <v>2004.0</v>
      </c>
      <c r="E1070" s="9" t="s">
        <v>31</v>
      </c>
      <c r="F1070" s="9" t="s">
        <v>31</v>
      </c>
      <c r="G1070" s="9" t="s">
        <v>31</v>
      </c>
      <c r="H1070" s="9" t="s">
        <v>31</v>
      </c>
      <c r="I1070" s="9" t="s">
        <v>31</v>
      </c>
      <c r="J1070" s="9" t="s">
        <v>31</v>
      </c>
      <c r="K1070" s="9" t="s">
        <v>31</v>
      </c>
      <c r="L1070" s="9" t="s">
        <v>31</v>
      </c>
      <c r="M1070" s="9" t="s">
        <v>31</v>
      </c>
      <c r="N1070" s="9" t="s">
        <v>31</v>
      </c>
      <c r="O1070" s="9" t="s">
        <v>31</v>
      </c>
      <c r="P1070" s="9" t="s">
        <v>31</v>
      </c>
      <c r="Q1070" s="39"/>
      <c r="R1070" s="39"/>
    </row>
    <row r="1071">
      <c r="A1071" s="7">
        <v>947.0</v>
      </c>
      <c r="B1071" s="11" t="s">
        <v>2527</v>
      </c>
      <c r="C1071" s="11" t="s">
        <v>2528</v>
      </c>
      <c r="D1071" s="7">
        <v>2004.0</v>
      </c>
      <c r="E1071" s="11" t="s">
        <v>944</v>
      </c>
      <c r="F1071" s="12" t="s">
        <v>39</v>
      </c>
      <c r="G1071" s="39">
        <v>25.0</v>
      </c>
      <c r="H1071" s="14" t="s">
        <v>40</v>
      </c>
      <c r="I1071" s="39">
        <v>0.0</v>
      </c>
      <c r="J1071" s="16" t="s">
        <v>3436</v>
      </c>
      <c r="K1071" s="25"/>
      <c r="L1071" s="25"/>
      <c r="M1071" s="25"/>
      <c r="N1071" s="25"/>
      <c r="O1071" s="25"/>
      <c r="P1071" s="11" t="s">
        <v>869</v>
      </c>
    </row>
    <row r="1072">
      <c r="A1072" s="7">
        <v>948.0</v>
      </c>
      <c r="B1072" s="11" t="s">
        <v>2530</v>
      </c>
      <c r="C1072" s="11" t="s">
        <v>2531</v>
      </c>
      <c r="D1072" s="7">
        <v>2004.0</v>
      </c>
      <c r="E1072" s="11" t="s">
        <v>2533</v>
      </c>
      <c r="F1072" s="12" t="s">
        <v>40</v>
      </c>
      <c r="G1072" s="39">
        <v>0.0</v>
      </c>
      <c r="H1072" s="14" t="s">
        <v>39</v>
      </c>
      <c r="I1072" s="39">
        <v>104.0</v>
      </c>
      <c r="J1072" s="16" t="s">
        <v>3436</v>
      </c>
      <c r="K1072" s="25"/>
      <c r="L1072" s="25"/>
      <c r="M1072" s="25"/>
      <c r="N1072" s="25"/>
      <c r="O1072" s="25"/>
      <c r="P1072" s="11" t="s">
        <v>2534</v>
      </c>
    </row>
    <row r="1073">
      <c r="A1073" s="7">
        <v>949.0</v>
      </c>
      <c r="B1073" s="11" t="s">
        <v>2535</v>
      </c>
      <c r="C1073" s="11" t="s">
        <v>2536</v>
      </c>
      <c r="D1073" s="7">
        <v>2004.0</v>
      </c>
      <c r="E1073" s="11" t="s">
        <v>84</v>
      </c>
      <c r="F1073" s="12" t="s">
        <v>40</v>
      </c>
      <c r="G1073" s="39">
        <v>0.0</v>
      </c>
      <c r="H1073" s="14" t="s">
        <v>39</v>
      </c>
      <c r="I1073" s="39">
        <v>33.0</v>
      </c>
      <c r="J1073" s="16" t="s">
        <v>3436</v>
      </c>
      <c r="K1073" s="25"/>
      <c r="L1073" s="25"/>
      <c r="M1073" s="25"/>
      <c r="N1073" s="25"/>
      <c r="O1073" s="25"/>
      <c r="P1073" s="25"/>
    </row>
    <row r="1074">
      <c r="A1074" s="7">
        <v>950.0</v>
      </c>
      <c r="B1074" s="11" t="s">
        <v>2538</v>
      </c>
      <c r="C1074" s="11" t="s">
        <v>2539</v>
      </c>
      <c r="D1074" s="7">
        <v>2004.0</v>
      </c>
      <c r="E1074" s="11" t="s">
        <v>2541</v>
      </c>
      <c r="F1074" s="14" t="s">
        <v>74</v>
      </c>
      <c r="G1074" s="72"/>
      <c r="H1074" s="14" t="s">
        <v>74</v>
      </c>
      <c r="I1074" s="39">
        <v>0.0</v>
      </c>
      <c r="J1074" s="12" t="s">
        <v>74</v>
      </c>
      <c r="K1074" s="11"/>
      <c r="L1074" s="25"/>
      <c r="M1074" s="25"/>
      <c r="N1074" s="25"/>
      <c r="O1074" s="25"/>
      <c r="P1074" s="25"/>
      <c r="S1074" s="39"/>
      <c r="T1074" s="39"/>
      <c r="U1074" s="39"/>
      <c r="V1074" s="39"/>
      <c r="W1074" s="39"/>
    </row>
    <row r="1075">
      <c r="A1075" s="7">
        <v>951.0</v>
      </c>
      <c r="B1075" s="11" t="s">
        <v>2542</v>
      </c>
      <c r="C1075" s="11" t="s">
        <v>2543</v>
      </c>
      <c r="D1075" s="7">
        <v>2004.0</v>
      </c>
      <c r="E1075" s="11" t="s">
        <v>84</v>
      </c>
      <c r="F1075" s="12" t="s">
        <v>39</v>
      </c>
      <c r="G1075" s="39">
        <v>14.0</v>
      </c>
      <c r="H1075" s="14" t="s">
        <v>40</v>
      </c>
      <c r="I1075" s="39">
        <v>0.0</v>
      </c>
      <c r="J1075" s="16" t="s">
        <v>3436</v>
      </c>
      <c r="K1075" s="25"/>
      <c r="L1075" s="25"/>
      <c r="M1075" s="25"/>
      <c r="N1075" s="25"/>
      <c r="O1075" s="25"/>
      <c r="P1075" s="25"/>
    </row>
    <row r="1076">
      <c r="A1076" s="7">
        <v>952.0</v>
      </c>
      <c r="B1076" s="11" t="s">
        <v>2545</v>
      </c>
      <c r="C1076" s="11" t="s">
        <v>2546</v>
      </c>
      <c r="D1076" s="7">
        <v>2004.0</v>
      </c>
      <c r="E1076" s="11" t="s">
        <v>370</v>
      </c>
      <c r="F1076" s="12" t="s">
        <v>39</v>
      </c>
      <c r="G1076" s="39">
        <v>34.0</v>
      </c>
      <c r="H1076" s="14" t="s">
        <v>40</v>
      </c>
      <c r="I1076" s="39">
        <v>0.0</v>
      </c>
      <c r="J1076" s="16" t="s">
        <v>3436</v>
      </c>
      <c r="K1076" s="25"/>
      <c r="L1076" s="25"/>
      <c r="M1076" s="25"/>
      <c r="N1076" s="25"/>
      <c r="O1076" s="25"/>
      <c r="P1076" s="25"/>
      <c r="S1076" s="39"/>
      <c r="T1076" s="39"/>
      <c r="U1076" s="39"/>
      <c r="V1076" s="39"/>
      <c r="W1076" s="39"/>
    </row>
    <row r="1077">
      <c r="A1077" s="34">
        <v>953.0</v>
      </c>
      <c r="B1077" s="35" t="s">
        <v>3340</v>
      </c>
      <c r="C1077" s="35" t="s">
        <v>3341</v>
      </c>
      <c r="D1077" s="35">
        <v>2004.0</v>
      </c>
      <c r="E1077" s="9" t="s">
        <v>31</v>
      </c>
      <c r="F1077" s="9" t="s">
        <v>31</v>
      </c>
      <c r="G1077" s="9" t="s">
        <v>31</v>
      </c>
      <c r="H1077" s="9" t="s">
        <v>31</v>
      </c>
      <c r="I1077" s="9" t="s">
        <v>31</v>
      </c>
      <c r="J1077" s="9" t="s">
        <v>31</v>
      </c>
      <c r="K1077" s="9" t="s">
        <v>31</v>
      </c>
      <c r="L1077" s="9" t="s">
        <v>31</v>
      </c>
      <c r="M1077" s="9" t="s">
        <v>31</v>
      </c>
      <c r="N1077" s="9" t="s">
        <v>31</v>
      </c>
      <c r="O1077" s="9" t="s">
        <v>31</v>
      </c>
      <c r="P1077" s="9" t="s">
        <v>31</v>
      </c>
      <c r="Q1077" s="39"/>
      <c r="R1077" s="39"/>
    </row>
    <row r="1078">
      <c r="A1078" s="34">
        <v>954.0</v>
      </c>
      <c r="B1078" s="35" t="s">
        <v>3343</v>
      </c>
      <c r="C1078" s="35" t="s">
        <v>3344</v>
      </c>
      <c r="D1078" s="35">
        <v>2004.0</v>
      </c>
      <c r="E1078" s="9" t="s">
        <v>31</v>
      </c>
      <c r="F1078" s="9" t="s">
        <v>31</v>
      </c>
      <c r="G1078" s="9" t="s">
        <v>31</v>
      </c>
      <c r="H1078" s="9" t="s">
        <v>31</v>
      </c>
      <c r="I1078" s="9" t="s">
        <v>31</v>
      </c>
      <c r="J1078" s="9" t="s">
        <v>31</v>
      </c>
      <c r="K1078" s="9" t="s">
        <v>31</v>
      </c>
      <c r="L1078" s="9" t="s">
        <v>31</v>
      </c>
      <c r="M1078" s="9" t="s">
        <v>31</v>
      </c>
      <c r="N1078" s="9" t="s">
        <v>31</v>
      </c>
      <c r="O1078" s="9" t="s">
        <v>31</v>
      </c>
      <c r="P1078" s="9" t="s">
        <v>31</v>
      </c>
      <c r="Q1078" s="39"/>
      <c r="R1078" s="39"/>
      <c r="S1078" s="39"/>
      <c r="T1078" s="39"/>
      <c r="U1078" s="39"/>
      <c r="V1078" s="39"/>
      <c r="W1078" s="39"/>
    </row>
    <row r="1079">
      <c r="A1079" s="34">
        <v>955.0</v>
      </c>
      <c r="B1079" s="35" t="s">
        <v>3346</v>
      </c>
      <c r="C1079" s="35" t="s">
        <v>3347</v>
      </c>
      <c r="D1079" s="35">
        <v>2004.0</v>
      </c>
      <c r="E1079" s="9" t="s">
        <v>31</v>
      </c>
      <c r="F1079" s="9" t="s">
        <v>31</v>
      </c>
      <c r="G1079" s="9" t="s">
        <v>31</v>
      </c>
      <c r="H1079" s="9" t="s">
        <v>31</v>
      </c>
      <c r="I1079" s="9" t="s">
        <v>31</v>
      </c>
      <c r="J1079" s="9" t="s">
        <v>31</v>
      </c>
      <c r="K1079" s="9" t="s">
        <v>31</v>
      </c>
      <c r="L1079" s="9" t="s">
        <v>31</v>
      </c>
      <c r="M1079" s="9" t="s">
        <v>31</v>
      </c>
      <c r="N1079" s="9" t="s">
        <v>31</v>
      </c>
      <c r="O1079" s="9" t="s">
        <v>31</v>
      </c>
      <c r="P1079" s="9" t="s">
        <v>31</v>
      </c>
      <c r="Q1079" s="39"/>
      <c r="R1079" s="39"/>
      <c r="S1079" s="39"/>
      <c r="T1079" s="39"/>
      <c r="U1079" s="39"/>
      <c r="V1079" s="39"/>
      <c r="W1079" s="39"/>
    </row>
    <row r="1080">
      <c r="A1080" s="34">
        <v>956.0</v>
      </c>
      <c r="B1080" s="35" t="s">
        <v>3349</v>
      </c>
      <c r="C1080" s="35" t="s">
        <v>3350</v>
      </c>
      <c r="D1080" s="35">
        <v>2004.0</v>
      </c>
      <c r="E1080" s="9" t="s">
        <v>31</v>
      </c>
      <c r="F1080" s="9" t="s">
        <v>31</v>
      </c>
      <c r="G1080" s="9" t="s">
        <v>31</v>
      </c>
      <c r="H1080" s="9" t="s">
        <v>31</v>
      </c>
      <c r="I1080" s="9" t="s">
        <v>31</v>
      </c>
      <c r="J1080" s="9" t="s">
        <v>31</v>
      </c>
      <c r="K1080" s="9" t="s">
        <v>31</v>
      </c>
      <c r="L1080" s="9" t="s">
        <v>31</v>
      </c>
      <c r="M1080" s="9" t="s">
        <v>31</v>
      </c>
      <c r="N1080" s="9" t="s">
        <v>31</v>
      </c>
      <c r="O1080" s="9" t="s">
        <v>31</v>
      </c>
      <c r="P1080" s="9" t="s">
        <v>31</v>
      </c>
      <c r="Q1080" s="39"/>
      <c r="R1080" s="39"/>
    </row>
    <row r="1081">
      <c r="A1081" s="7">
        <v>957.0</v>
      </c>
      <c r="B1081" s="11" t="s">
        <v>2548</v>
      </c>
      <c r="C1081" s="11" t="s">
        <v>2549</v>
      </c>
      <c r="D1081" s="7">
        <v>2004.0</v>
      </c>
      <c r="E1081" s="11" t="s">
        <v>2551</v>
      </c>
      <c r="F1081" s="12" t="s">
        <v>40</v>
      </c>
      <c r="G1081" s="72"/>
      <c r="H1081" s="14" t="s">
        <v>39</v>
      </c>
      <c r="I1081" s="81"/>
      <c r="J1081" s="12" t="s">
        <v>74</v>
      </c>
      <c r="K1081" s="25"/>
      <c r="L1081" s="25"/>
      <c r="M1081" s="25"/>
      <c r="N1081" s="25"/>
      <c r="O1081" s="25"/>
      <c r="P1081" s="25"/>
    </row>
    <row r="1082">
      <c r="A1082" s="7">
        <v>958.0</v>
      </c>
      <c r="B1082" s="11" t="s">
        <v>2552</v>
      </c>
      <c r="C1082" s="11" t="s">
        <v>2553</v>
      </c>
      <c r="D1082" s="7">
        <v>2004.0</v>
      </c>
      <c r="E1082" s="11" t="s">
        <v>2555</v>
      </c>
      <c r="F1082" s="12" t="s">
        <v>39</v>
      </c>
      <c r="G1082" s="39">
        <v>21.0</v>
      </c>
      <c r="H1082" s="14" t="s">
        <v>40</v>
      </c>
      <c r="I1082" s="39">
        <v>0.0</v>
      </c>
      <c r="J1082" s="16" t="s">
        <v>3436</v>
      </c>
      <c r="K1082" s="25"/>
      <c r="L1082" s="25"/>
      <c r="M1082" s="25"/>
      <c r="N1082" s="25"/>
      <c r="O1082" s="25"/>
      <c r="P1082" s="11" t="s">
        <v>2556</v>
      </c>
    </row>
    <row r="1083">
      <c r="A1083" s="7">
        <v>959.0</v>
      </c>
      <c r="B1083" s="11" t="s">
        <v>2557</v>
      </c>
      <c r="C1083" s="11" t="s">
        <v>2558</v>
      </c>
      <c r="D1083" s="7">
        <v>2004.0</v>
      </c>
      <c r="E1083" s="11" t="s">
        <v>1053</v>
      </c>
      <c r="F1083" s="12" t="s">
        <v>39</v>
      </c>
      <c r="G1083" s="39">
        <v>22.0</v>
      </c>
      <c r="H1083" s="14" t="s">
        <v>40</v>
      </c>
      <c r="I1083" s="39">
        <v>0.0</v>
      </c>
      <c r="J1083" s="16" t="s">
        <v>3436</v>
      </c>
      <c r="K1083" s="25"/>
      <c r="L1083" s="25"/>
      <c r="M1083" s="25"/>
      <c r="N1083" s="25"/>
      <c r="O1083" s="25"/>
      <c r="P1083" s="11" t="s">
        <v>2560</v>
      </c>
    </row>
    <row r="1084">
      <c r="A1084" s="7">
        <v>960.0</v>
      </c>
      <c r="B1084" s="11" t="s">
        <v>2561</v>
      </c>
      <c r="C1084" s="11" t="s">
        <v>2562</v>
      </c>
      <c r="D1084" s="7">
        <v>2004.0</v>
      </c>
      <c r="E1084" s="11" t="s">
        <v>47</v>
      </c>
      <c r="F1084" s="12" t="s">
        <v>39</v>
      </c>
      <c r="G1084" s="39">
        <v>61.0</v>
      </c>
      <c r="H1084" s="14" t="s">
        <v>40</v>
      </c>
      <c r="I1084" s="39">
        <v>0.0</v>
      </c>
      <c r="J1084" s="16" t="s">
        <v>3436</v>
      </c>
      <c r="K1084" s="25"/>
      <c r="L1084" s="25"/>
      <c r="M1084" s="25"/>
      <c r="N1084" s="25"/>
      <c r="O1084" s="25"/>
      <c r="P1084" s="25"/>
    </row>
    <row r="1085">
      <c r="A1085" s="34">
        <v>961.0</v>
      </c>
      <c r="B1085" s="35" t="s">
        <v>3352</v>
      </c>
      <c r="C1085" s="35" t="s">
        <v>3353</v>
      </c>
      <c r="D1085" s="35">
        <v>2004.0</v>
      </c>
      <c r="E1085" s="9" t="s">
        <v>31</v>
      </c>
      <c r="F1085" s="9" t="s">
        <v>31</v>
      </c>
      <c r="G1085" s="9" t="s">
        <v>31</v>
      </c>
      <c r="H1085" s="9" t="s">
        <v>31</v>
      </c>
      <c r="I1085" s="9" t="s">
        <v>31</v>
      </c>
      <c r="J1085" s="9" t="s">
        <v>31</v>
      </c>
      <c r="K1085" s="9" t="s">
        <v>31</v>
      </c>
      <c r="L1085" s="9" t="s">
        <v>31</v>
      </c>
      <c r="M1085" s="9" t="s">
        <v>31</v>
      </c>
      <c r="N1085" s="9" t="s">
        <v>31</v>
      </c>
      <c r="O1085" s="9" t="s">
        <v>31</v>
      </c>
      <c r="P1085" s="9" t="s">
        <v>31</v>
      </c>
      <c r="Q1085" s="39"/>
      <c r="R1085" s="39"/>
      <c r="S1085" s="39"/>
      <c r="T1085" s="39"/>
      <c r="U1085" s="39"/>
      <c r="V1085" s="39"/>
      <c r="W1085" s="39"/>
    </row>
    <row r="1086">
      <c r="A1086" s="7">
        <v>962.0</v>
      </c>
      <c r="B1086" s="11" t="s">
        <v>2564</v>
      </c>
      <c r="C1086" s="11" t="s">
        <v>2565</v>
      </c>
      <c r="D1086" s="7">
        <v>2004.0</v>
      </c>
      <c r="E1086" s="11" t="s">
        <v>2567</v>
      </c>
      <c r="F1086" s="12" t="s">
        <v>39</v>
      </c>
      <c r="G1086" s="72"/>
      <c r="H1086" s="14" t="s">
        <v>40</v>
      </c>
      <c r="I1086" s="39">
        <v>0.0</v>
      </c>
      <c r="J1086" s="16" t="s">
        <v>3436</v>
      </c>
      <c r="K1086" s="25"/>
      <c r="L1086" s="25"/>
      <c r="M1086" s="25"/>
      <c r="N1086" s="25"/>
      <c r="O1086" s="25"/>
      <c r="P1086" s="25"/>
      <c r="S1086" s="20"/>
      <c r="T1086" s="20"/>
      <c r="U1086" s="20"/>
      <c r="V1086" s="20"/>
      <c r="W1086" s="20"/>
    </row>
    <row r="1087">
      <c r="A1087" s="34">
        <v>963.0</v>
      </c>
      <c r="B1087" s="35" t="s">
        <v>3355</v>
      </c>
      <c r="C1087" s="35" t="s">
        <v>3356</v>
      </c>
      <c r="D1087" s="35">
        <v>2004.0</v>
      </c>
      <c r="E1087" s="9" t="s">
        <v>31</v>
      </c>
      <c r="F1087" s="9" t="s">
        <v>31</v>
      </c>
      <c r="G1087" s="9" t="s">
        <v>31</v>
      </c>
      <c r="H1087" s="9" t="s">
        <v>31</v>
      </c>
      <c r="I1087" s="9" t="s">
        <v>31</v>
      </c>
      <c r="J1087" s="9" t="s">
        <v>31</v>
      </c>
      <c r="K1087" s="9" t="s">
        <v>31</v>
      </c>
      <c r="L1087" s="9" t="s">
        <v>31</v>
      </c>
      <c r="M1087" s="9" t="s">
        <v>31</v>
      </c>
      <c r="N1087" s="9" t="s">
        <v>31</v>
      </c>
      <c r="O1087" s="9" t="s">
        <v>31</v>
      </c>
      <c r="P1087" s="9" t="s">
        <v>31</v>
      </c>
      <c r="Q1087" s="39"/>
      <c r="R1087" s="39"/>
    </row>
    <row r="1088">
      <c r="A1088" s="7">
        <v>964.0</v>
      </c>
      <c r="B1088" s="11" t="s">
        <v>2568</v>
      </c>
      <c r="C1088" s="11" t="s">
        <v>2569</v>
      </c>
      <c r="D1088" s="7">
        <v>2004.0</v>
      </c>
      <c r="E1088" s="11" t="s">
        <v>2251</v>
      </c>
      <c r="F1088" s="12" t="s">
        <v>39</v>
      </c>
      <c r="G1088" s="39">
        <v>231.0</v>
      </c>
      <c r="H1088" s="14" t="s">
        <v>40</v>
      </c>
      <c r="I1088" s="39">
        <v>0.0</v>
      </c>
      <c r="J1088" s="16" t="s">
        <v>3436</v>
      </c>
      <c r="K1088" s="25"/>
      <c r="L1088" s="25"/>
      <c r="M1088" s="25"/>
      <c r="N1088" s="25"/>
      <c r="O1088" s="25"/>
      <c r="P1088" s="25"/>
    </row>
    <row r="1089">
      <c r="A1089" s="34">
        <v>965.0</v>
      </c>
      <c r="B1089" s="35" t="s">
        <v>3358</v>
      </c>
      <c r="C1089" s="35" t="s">
        <v>3359</v>
      </c>
      <c r="D1089" s="35">
        <v>2004.0</v>
      </c>
      <c r="E1089" s="9" t="s">
        <v>31</v>
      </c>
      <c r="F1089" s="9" t="s">
        <v>31</v>
      </c>
      <c r="G1089" s="9" t="s">
        <v>31</v>
      </c>
      <c r="H1089" s="9" t="s">
        <v>31</v>
      </c>
      <c r="I1089" s="9" t="s">
        <v>31</v>
      </c>
      <c r="J1089" s="9" t="s">
        <v>31</v>
      </c>
      <c r="K1089" s="9" t="s">
        <v>31</v>
      </c>
      <c r="L1089" s="9" t="s">
        <v>31</v>
      </c>
      <c r="M1089" s="9" t="s">
        <v>31</v>
      </c>
      <c r="N1089" s="9" t="s">
        <v>31</v>
      </c>
      <c r="O1089" s="9" t="s">
        <v>31</v>
      </c>
      <c r="P1089" s="9" t="s">
        <v>31</v>
      </c>
      <c r="Q1089" s="39"/>
      <c r="R1089" s="39"/>
      <c r="S1089" s="39"/>
      <c r="T1089" s="39"/>
      <c r="U1089" s="39"/>
      <c r="V1089" s="39"/>
      <c r="W1089" s="39"/>
    </row>
    <row r="1090">
      <c r="A1090" s="34">
        <v>966.0</v>
      </c>
      <c r="B1090" s="35" t="s">
        <v>3361</v>
      </c>
      <c r="C1090" s="35" t="s">
        <v>3362</v>
      </c>
      <c r="D1090" s="35">
        <v>2004.0</v>
      </c>
      <c r="E1090" s="9" t="s">
        <v>31</v>
      </c>
      <c r="F1090" s="9" t="s">
        <v>31</v>
      </c>
      <c r="G1090" s="9" t="s">
        <v>31</v>
      </c>
      <c r="H1090" s="9" t="s">
        <v>31</v>
      </c>
      <c r="I1090" s="9" t="s">
        <v>31</v>
      </c>
      <c r="J1090" s="9" t="s">
        <v>31</v>
      </c>
      <c r="K1090" s="9" t="s">
        <v>31</v>
      </c>
      <c r="L1090" s="9" t="s">
        <v>31</v>
      </c>
      <c r="M1090" s="9" t="s">
        <v>31</v>
      </c>
      <c r="N1090" s="9" t="s">
        <v>31</v>
      </c>
      <c r="O1090" s="9" t="s">
        <v>31</v>
      </c>
      <c r="P1090" s="9" t="s">
        <v>31</v>
      </c>
      <c r="Q1090" s="39"/>
      <c r="R1090" s="39"/>
      <c r="S1090" s="39"/>
      <c r="T1090" s="39"/>
      <c r="U1090" s="39"/>
      <c r="V1090" s="39"/>
      <c r="W1090" s="39"/>
    </row>
    <row r="1091">
      <c r="A1091" s="7">
        <v>967.0</v>
      </c>
      <c r="B1091" s="11" t="s">
        <v>2571</v>
      </c>
      <c r="C1091" s="11" t="s">
        <v>2572</v>
      </c>
      <c r="D1091" s="7">
        <v>2004.0</v>
      </c>
      <c r="E1091" s="11" t="s">
        <v>424</v>
      </c>
      <c r="F1091" s="12" t="s">
        <v>39</v>
      </c>
      <c r="G1091" s="39">
        <v>21.0</v>
      </c>
      <c r="H1091" s="14" t="s">
        <v>40</v>
      </c>
      <c r="I1091" s="39">
        <v>0.0</v>
      </c>
      <c r="J1091" s="16" t="s">
        <v>3436</v>
      </c>
      <c r="K1091" s="25"/>
      <c r="L1091" s="25"/>
      <c r="M1091" s="25"/>
      <c r="N1091" s="25"/>
      <c r="O1091" s="25"/>
      <c r="P1091" s="11" t="s">
        <v>303</v>
      </c>
      <c r="S1091" s="39"/>
      <c r="T1091" s="39"/>
      <c r="U1091" s="39"/>
      <c r="V1091" s="39"/>
      <c r="W1091" s="39"/>
    </row>
    <row r="1092">
      <c r="A1092" s="7">
        <v>968.0</v>
      </c>
      <c r="B1092" s="11" t="s">
        <v>2574</v>
      </c>
      <c r="C1092" s="11" t="s">
        <v>2575</v>
      </c>
      <c r="D1092" s="7">
        <v>2004.0</v>
      </c>
      <c r="E1092" s="11" t="s">
        <v>944</v>
      </c>
      <c r="F1092" s="12" t="s">
        <v>39</v>
      </c>
      <c r="G1092" s="39">
        <v>32.0</v>
      </c>
      <c r="H1092" s="14" t="s">
        <v>40</v>
      </c>
      <c r="I1092" s="39">
        <v>0.0</v>
      </c>
      <c r="J1092" s="16" t="s">
        <v>3436</v>
      </c>
      <c r="K1092" s="25"/>
      <c r="L1092" s="25"/>
      <c r="M1092" s="25"/>
      <c r="N1092" s="25"/>
      <c r="O1092" s="25"/>
      <c r="P1092" s="11" t="s">
        <v>869</v>
      </c>
    </row>
    <row r="1093">
      <c r="A1093" s="7">
        <v>969.0</v>
      </c>
      <c r="B1093" s="11" t="s">
        <v>2577</v>
      </c>
      <c r="C1093" s="11" t="s">
        <v>2578</v>
      </c>
      <c r="D1093" s="7">
        <v>2004.0</v>
      </c>
      <c r="E1093" s="11" t="s">
        <v>2580</v>
      </c>
      <c r="F1093" s="12" t="s">
        <v>39</v>
      </c>
      <c r="G1093" s="72"/>
      <c r="H1093" s="14" t="s">
        <v>39</v>
      </c>
      <c r="I1093" s="72"/>
      <c r="J1093" s="12" t="s">
        <v>40</v>
      </c>
      <c r="K1093" s="11"/>
      <c r="L1093" s="25"/>
      <c r="M1093" s="25"/>
      <c r="N1093" s="25"/>
      <c r="O1093" s="25"/>
      <c r="P1093" s="11" t="s">
        <v>2581</v>
      </c>
      <c r="S1093" s="39"/>
      <c r="T1093" s="39"/>
      <c r="U1093" s="39"/>
      <c r="V1093" s="39"/>
      <c r="W1093" s="39"/>
    </row>
    <row r="1094">
      <c r="A1094" s="7">
        <v>970.0</v>
      </c>
      <c r="B1094" s="11" t="s">
        <v>2582</v>
      </c>
      <c r="C1094" s="11" t="s">
        <v>2583</v>
      </c>
      <c r="D1094" s="7">
        <v>2004.0</v>
      </c>
      <c r="E1094" s="11" t="s">
        <v>47</v>
      </c>
      <c r="F1094" s="12" t="s">
        <v>39</v>
      </c>
      <c r="G1094" s="72"/>
      <c r="H1094" s="14" t="s">
        <v>40</v>
      </c>
      <c r="I1094" s="39">
        <v>0.0</v>
      </c>
      <c r="J1094" s="16" t="s">
        <v>3436</v>
      </c>
      <c r="K1094" s="25"/>
      <c r="L1094" s="25"/>
      <c r="M1094" s="25"/>
      <c r="N1094" s="25"/>
      <c r="O1094" s="25"/>
      <c r="P1094" s="11" t="s">
        <v>2585</v>
      </c>
    </row>
    <row r="1095">
      <c r="A1095" s="7">
        <v>971.0</v>
      </c>
      <c r="B1095" s="11" t="s">
        <v>2586</v>
      </c>
      <c r="C1095" s="11" t="s">
        <v>2587</v>
      </c>
      <c r="D1095" s="7">
        <v>2004.0</v>
      </c>
      <c r="E1095" s="11" t="s">
        <v>47</v>
      </c>
      <c r="F1095" s="12" t="s">
        <v>39</v>
      </c>
      <c r="G1095" s="72"/>
      <c r="H1095" s="14" t="s">
        <v>40</v>
      </c>
      <c r="I1095" s="72"/>
      <c r="J1095" s="16" t="s">
        <v>3436</v>
      </c>
      <c r="K1095" s="25"/>
      <c r="L1095" s="25"/>
      <c r="M1095" s="25"/>
      <c r="N1095" s="25"/>
      <c r="O1095" s="25"/>
      <c r="P1095" s="11" t="s">
        <v>2589</v>
      </c>
    </row>
    <row r="1096">
      <c r="A1096" s="34">
        <v>972.0</v>
      </c>
      <c r="B1096" s="35" t="s">
        <v>3364</v>
      </c>
      <c r="C1096" s="35" t="s">
        <v>3365</v>
      </c>
      <c r="D1096" s="35">
        <v>2004.0</v>
      </c>
      <c r="E1096" s="9" t="s">
        <v>31</v>
      </c>
      <c r="F1096" s="9" t="s">
        <v>31</v>
      </c>
      <c r="G1096" s="9" t="s">
        <v>31</v>
      </c>
      <c r="H1096" s="9" t="s">
        <v>31</v>
      </c>
      <c r="I1096" s="9" t="s">
        <v>31</v>
      </c>
      <c r="J1096" s="9" t="s">
        <v>31</v>
      </c>
      <c r="K1096" s="9" t="s">
        <v>31</v>
      </c>
      <c r="L1096" s="9" t="s">
        <v>31</v>
      </c>
      <c r="M1096" s="9" t="s">
        <v>31</v>
      </c>
      <c r="N1096" s="9" t="s">
        <v>31</v>
      </c>
      <c r="O1096" s="9" t="s">
        <v>31</v>
      </c>
      <c r="P1096" s="9" t="s">
        <v>31</v>
      </c>
      <c r="Q1096" s="39"/>
      <c r="R1096" s="39"/>
    </row>
    <row r="1097">
      <c r="A1097" s="7">
        <v>973.0</v>
      </c>
      <c r="B1097" s="11" t="s">
        <v>2590</v>
      </c>
      <c r="C1097" s="11" t="s">
        <v>2591</v>
      </c>
      <c r="D1097" s="7">
        <v>2004.0</v>
      </c>
      <c r="E1097" s="11" t="s">
        <v>201</v>
      </c>
      <c r="F1097" s="12" t="s">
        <v>39</v>
      </c>
      <c r="G1097" s="72"/>
      <c r="H1097" s="14" t="s">
        <v>39</v>
      </c>
      <c r="I1097" s="72"/>
      <c r="J1097" s="12" t="s">
        <v>74</v>
      </c>
      <c r="K1097" s="25"/>
      <c r="L1097" s="25"/>
      <c r="M1097" s="25"/>
      <c r="N1097" s="25"/>
      <c r="O1097" s="25"/>
      <c r="P1097" s="25"/>
      <c r="R1097" s="20"/>
      <c r="S1097" s="39"/>
      <c r="T1097" s="39"/>
      <c r="U1097" s="39"/>
      <c r="V1097" s="39"/>
      <c r="W1097" s="39"/>
    </row>
    <row r="1098">
      <c r="A1098" s="7">
        <v>974.0</v>
      </c>
      <c r="B1098" s="11" t="s">
        <v>2593</v>
      </c>
      <c r="C1098" s="11" t="s">
        <v>2594</v>
      </c>
      <c r="D1098" s="7">
        <v>2003.0</v>
      </c>
      <c r="E1098" s="11" t="s">
        <v>1758</v>
      </c>
      <c r="F1098" s="12" t="s">
        <v>39</v>
      </c>
      <c r="G1098" s="72"/>
      <c r="H1098" s="14" t="s">
        <v>40</v>
      </c>
      <c r="I1098" s="72"/>
      <c r="J1098" s="16" t="s">
        <v>3436</v>
      </c>
      <c r="K1098" s="25"/>
      <c r="L1098" s="25"/>
      <c r="M1098" s="25"/>
      <c r="N1098" s="25"/>
      <c r="O1098" s="25"/>
      <c r="P1098" s="25"/>
      <c r="S1098" s="20"/>
      <c r="T1098" s="20"/>
      <c r="U1098" s="20"/>
      <c r="V1098" s="20"/>
      <c r="W1098" s="20"/>
    </row>
    <row r="1099">
      <c r="A1099" s="7">
        <v>975.0</v>
      </c>
      <c r="B1099" s="11" t="s">
        <v>2596</v>
      </c>
      <c r="C1099" s="11" t="s">
        <v>2597</v>
      </c>
      <c r="D1099" s="7">
        <v>2003.0</v>
      </c>
      <c r="E1099" s="11" t="s">
        <v>424</v>
      </c>
      <c r="F1099" s="12" t="s">
        <v>39</v>
      </c>
      <c r="G1099" s="39">
        <v>100.0</v>
      </c>
      <c r="H1099" s="14" t="s">
        <v>40</v>
      </c>
      <c r="I1099" s="39">
        <v>0.0</v>
      </c>
      <c r="J1099" s="16" t="s">
        <v>3436</v>
      </c>
      <c r="K1099" s="25"/>
      <c r="L1099" s="25"/>
      <c r="M1099" s="25"/>
      <c r="N1099" s="25"/>
      <c r="O1099" s="25"/>
      <c r="P1099" s="25"/>
    </row>
    <row r="1100">
      <c r="A1100" s="34">
        <v>976.0</v>
      </c>
      <c r="B1100" s="35" t="s">
        <v>3367</v>
      </c>
      <c r="C1100" s="35" t="s">
        <v>3368</v>
      </c>
      <c r="D1100" s="35">
        <v>2003.0</v>
      </c>
      <c r="E1100" s="9" t="s">
        <v>31</v>
      </c>
      <c r="F1100" s="9" t="s">
        <v>31</v>
      </c>
      <c r="G1100" s="9" t="s">
        <v>31</v>
      </c>
      <c r="H1100" s="9" t="s">
        <v>31</v>
      </c>
      <c r="I1100" s="9" t="s">
        <v>31</v>
      </c>
      <c r="J1100" s="9" t="s">
        <v>31</v>
      </c>
      <c r="K1100" s="9" t="s">
        <v>31</v>
      </c>
      <c r="L1100" s="9" t="s">
        <v>31</v>
      </c>
      <c r="M1100" s="9" t="s">
        <v>31</v>
      </c>
      <c r="N1100" s="9" t="s">
        <v>31</v>
      </c>
      <c r="O1100" s="9" t="s">
        <v>31</v>
      </c>
      <c r="P1100" s="9" t="s">
        <v>31</v>
      </c>
      <c r="Q1100" s="39"/>
      <c r="R1100" s="39"/>
      <c r="S1100" s="39"/>
      <c r="T1100" s="39"/>
      <c r="U1100" s="39"/>
      <c r="V1100" s="39"/>
      <c r="W1100" s="39"/>
    </row>
    <row r="1101">
      <c r="A1101" s="34">
        <v>977.0</v>
      </c>
      <c r="B1101" s="35" t="s">
        <v>3370</v>
      </c>
      <c r="C1101" s="35" t="s">
        <v>3371</v>
      </c>
      <c r="D1101" s="35">
        <v>2003.0</v>
      </c>
      <c r="E1101" s="9" t="s">
        <v>31</v>
      </c>
      <c r="F1101" s="9" t="s">
        <v>31</v>
      </c>
      <c r="G1101" s="9" t="s">
        <v>31</v>
      </c>
      <c r="H1101" s="9" t="s">
        <v>31</v>
      </c>
      <c r="I1101" s="9" t="s">
        <v>31</v>
      </c>
      <c r="J1101" s="9" t="s">
        <v>31</v>
      </c>
      <c r="K1101" s="9" t="s">
        <v>31</v>
      </c>
      <c r="L1101" s="9" t="s">
        <v>31</v>
      </c>
      <c r="M1101" s="9" t="s">
        <v>31</v>
      </c>
      <c r="N1101" s="9" t="s">
        <v>31</v>
      </c>
      <c r="O1101" s="9" t="s">
        <v>31</v>
      </c>
      <c r="P1101" s="9" t="s">
        <v>31</v>
      </c>
      <c r="Q1101" s="39"/>
      <c r="R1101" s="39"/>
    </row>
    <row r="1102">
      <c r="A1102" s="34">
        <v>978.0</v>
      </c>
      <c r="B1102" s="35" t="s">
        <v>3373</v>
      </c>
      <c r="C1102" s="35" t="s">
        <v>3374</v>
      </c>
      <c r="D1102" s="35">
        <v>2003.0</v>
      </c>
      <c r="E1102" s="9" t="s">
        <v>31</v>
      </c>
      <c r="F1102" s="9" t="s">
        <v>31</v>
      </c>
      <c r="G1102" s="9" t="s">
        <v>31</v>
      </c>
      <c r="H1102" s="9" t="s">
        <v>31</v>
      </c>
      <c r="I1102" s="9" t="s">
        <v>31</v>
      </c>
      <c r="J1102" s="9" t="s">
        <v>31</v>
      </c>
      <c r="K1102" s="9" t="s">
        <v>31</v>
      </c>
      <c r="L1102" s="9" t="s">
        <v>31</v>
      </c>
      <c r="M1102" s="9" t="s">
        <v>31</v>
      </c>
      <c r="N1102" s="9" t="s">
        <v>31</v>
      </c>
      <c r="O1102" s="9" t="s">
        <v>31</v>
      </c>
      <c r="P1102" s="9" t="s">
        <v>31</v>
      </c>
      <c r="Q1102" s="39"/>
      <c r="R1102" s="39"/>
      <c r="S1102" s="39"/>
      <c r="T1102" s="39"/>
      <c r="U1102" s="39"/>
      <c r="V1102" s="39"/>
      <c r="W1102" s="39"/>
    </row>
    <row r="1103">
      <c r="A1103" s="7">
        <v>979.0</v>
      </c>
      <c r="B1103" s="11" t="s">
        <v>2599</v>
      </c>
      <c r="C1103" s="11" t="s">
        <v>2600</v>
      </c>
      <c r="D1103" s="7">
        <v>2003.0</v>
      </c>
      <c r="E1103" s="11" t="s">
        <v>84</v>
      </c>
      <c r="F1103" s="12" t="s">
        <v>40</v>
      </c>
      <c r="G1103" s="39">
        <v>0.0</v>
      </c>
      <c r="H1103" s="14" t="s">
        <v>39</v>
      </c>
      <c r="I1103" s="72"/>
      <c r="J1103" s="16" t="s">
        <v>3436</v>
      </c>
      <c r="K1103" s="25"/>
      <c r="L1103" s="25"/>
      <c r="M1103" s="25"/>
      <c r="N1103" s="25"/>
      <c r="O1103" s="25"/>
      <c r="P1103" s="11" t="s">
        <v>2602</v>
      </c>
      <c r="S1103" s="39"/>
      <c r="T1103" s="39"/>
      <c r="U1103" s="39"/>
      <c r="V1103" s="39"/>
      <c r="W1103" s="39"/>
    </row>
    <row r="1104">
      <c r="A1104" s="34">
        <v>980.0</v>
      </c>
      <c r="B1104" s="35" t="s">
        <v>3376</v>
      </c>
      <c r="C1104" s="35" t="s">
        <v>3377</v>
      </c>
      <c r="D1104" s="35">
        <v>2003.0</v>
      </c>
      <c r="E1104" s="9" t="s">
        <v>31</v>
      </c>
      <c r="F1104" s="9" t="s">
        <v>31</v>
      </c>
      <c r="G1104" s="9" t="s">
        <v>31</v>
      </c>
      <c r="H1104" s="9" t="s">
        <v>31</v>
      </c>
      <c r="I1104" s="9" t="s">
        <v>31</v>
      </c>
      <c r="J1104" s="9" t="s">
        <v>31</v>
      </c>
      <c r="K1104" s="9" t="s">
        <v>31</v>
      </c>
      <c r="L1104" s="9" t="s">
        <v>31</v>
      </c>
      <c r="M1104" s="9" t="s">
        <v>31</v>
      </c>
      <c r="N1104" s="9" t="s">
        <v>31</v>
      </c>
      <c r="O1104" s="9" t="s">
        <v>31</v>
      </c>
      <c r="P1104" s="9" t="s">
        <v>31</v>
      </c>
      <c r="Q1104" s="39"/>
      <c r="R1104" s="39"/>
      <c r="S1104" s="39"/>
      <c r="T1104" s="39"/>
      <c r="U1104" s="39"/>
      <c r="V1104" s="39"/>
      <c r="W1104" s="39"/>
    </row>
    <row r="1105">
      <c r="A1105" s="7">
        <v>981.0</v>
      </c>
      <c r="B1105" s="11" t="s">
        <v>2603</v>
      </c>
      <c r="C1105" s="11" t="s">
        <v>2604</v>
      </c>
      <c r="D1105" s="7">
        <v>2003.0</v>
      </c>
      <c r="E1105" s="11" t="s">
        <v>2606</v>
      </c>
      <c r="F1105" s="12" t="s">
        <v>39</v>
      </c>
      <c r="G1105" s="39">
        <v>101.0</v>
      </c>
      <c r="H1105" s="14" t="s">
        <v>40</v>
      </c>
      <c r="I1105" s="39">
        <v>1.0</v>
      </c>
      <c r="J1105" s="16" t="s">
        <v>3436</v>
      </c>
      <c r="K1105" s="25"/>
      <c r="L1105" s="25"/>
      <c r="M1105" s="25"/>
      <c r="N1105" s="25"/>
      <c r="O1105" s="25"/>
      <c r="P1105" s="25"/>
    </row>
    <row r="1106">
      <c r="A1106" s="7">
        <v>982.0</v>
      </c>
      <c r="B1106" s="11" t="s">
        <v>2607</v>
      </c>
      <c r="C1106" s="11" t="s">
        <v>2608</v>
      </c>
      <c r="D1106" s="7">
        <v>2003.0</v>
      </c>
      <c r="E1106" s="11" t="s">
        <v>54</v>
      </c>
      <c r="F1106" s="12" t="s">
        <v>39</v>
      </c>
      <c r="G1106" s="39">
        <v>18.0</v>
      </c>
      <c r="H1106" s="14" t="s">
        <v>40</v>
      </c>
      <c r="I1106" s="39">
        <v>0.0</v>
      </c>
      <c r="J1106" s="16" t="s">
        <v>3436</v>
      </c>
      <c r="K1106" s="25"/>
      <c r="L1106" s="25"/>
      <c r="M1106" s="25"/>
      <c r="N1106" s="25"/>
      <c r="O1106" s="25"/>
      <c r="P1106" s="25"/>
    </row>
    <row r="1107">
      <c r="A1107" s="7">
        <v>983.0</v>
      </c>
      <c r="B1107" s="11" t="s">
        <v>2610</v>
      </c>
      <c r="C1107" s="11" t="s">
        <v>2611</v>
      </c>
      <c r="D1107" s="7">
        <v>2003.0</v>
      </c>
      <c r="E1107" s="11" t="s">
        <v>84</v>
      </c>
      <c r="F1107" s="12" t="s">
        <v>39</v>
      </c>
      <c r="G1107" s="39">
        <v>33.0</v>
      </c>
      <c r="H1107" s="14" t="s">
        <v>40</v>
      </c>
      <c r="I1107" s="39">
        <v>0.0</v>
      </c>
      <c r="J1107" s="16" t="s">
        <v>3436</v>
      </c>
      <c r="K1107" s="25"/>
      <c r="L1107" s="25"/>
      <c r="M1107" s="25"/>
      <c r="N1107" s="25"/>
      <c r="O1107" s="25"/>
      <c r="P1107" s="25"/>
    </row>
    <row r="1108">
      <c r="A1108" s="34">
        <v>984.0</v>
      </c>
      <c r="B1108" s="35" t="s">
        <v>3379</v>
      </c>
      <c r="C1108" s="35" t="s">
        <v>3380</v>
      </c>
      <c r="D1108" s="35">
        <v>2003.0</v>
      </c>
      <c r="E1108" s="9" t="s">
        <v>31</v>
      </c>
      <c r="F1108" s="9" t="s">
        <v>31</v>
      </c>
      <c r="G1108" s="9" t="s">
        <v>31</v>
      </c>
      <c r="H1108" s="9" t="s">
        <v>31</v>
      </c>
      <c r="I1108" s="9" t="s">
        <v>31</v>
      </c>
      <c r="J1108" s="9" t="s">
        <v>31</v>
      </c>
      <c r="K1108" s="9" t="s">
        <v>31</v>
      </c>
      <c r="L1108" s="9" t="s">
        <v>31</v>
      </c>
      <c r="M1108" s="9" t="s">
        <v>31</v>
      </c>
      <c r="N1108" s="9" t="s">
        <v>31</v>
      </c>
      <c r="O1108" s="9" t="s">
        <v>31</v>
      </c>
      <c r="P1108" s="9" t="s">
        <v>31</v>
      </c>
      <c r="Q1108" s="39"/>
      <c r="R1108" s="39"/>
      <c r="S1108" s="39"/>
      <c r="T1108" s="39"/>
      <c r="U1108" s="39"/>
      <c r="V1108" s="39"/>
      <c r="W1108" s="39"/>
    </row>
    <row r="1109">
      <c r="A1109" s="7">
        <v>985.0</v>
      </c>
      <c r="B1109" s="11" t="s">
        <v>2613</v>
      </c>
      <c r="C1109" s="11" t="s">
        <v>2614</v>
      </c>
      <c r="D1109" s="7">
        <v>2003.0</v>
      </c>
      <c r="E1109" s="11" t="s">
        <v>2616</v>
      </c>
      <c r="F1109" s="12" t="s">
        <v>39</v>
      </c>
      <c r="G1109" s="72"/>
      <c r="H1109" s="14" t="s">
        <v>39</v>
      </c>
      <c r="I1109" s="72"/>
      <c r="J1109" s="12" t="s">
        <v>74</v>
      </c>
      <c r="K1109" s="25"/>
      <c r="L1109" s="25"/>
      <c r="M1109" s="25"/>
      <c r="N1109" s="25"/>
      <c r="O1109" s="25"/>
      <c r="P1109" s="11" t="s">
        <v>2617</v>
      </c>
      <c r="R1109" s="20"/>
    </row>
    <row r="1110">
      <c r="A1110" s="7">
        <v>986.0</v>
      </c>
      <c r="B1110" s="11" t="s">
        <v>2618</v>
      </c>
      <c r="C1110" s="11" t="s">
        <v>2619</v>
      </c>
      <c r="D1110" s="7">
        <v>2003.0</v>
      </c>
      <c r="E1110" s="11" t="s">
        <v>2621</v>
      </c>
      <c r="F1110" s="12" t="s">
        <v>39</v>
      </c>
      <c r="G1110" s="72"/>
      <c r="H1110" s="14" t="s">
        <v>40</v>
      </c>
      <c r="I1110" s="72"/>
      <c r="J1110" s="16" t="s">
        <v>3436</v>
      </c>
      <c r="K1110" s="25"/>
      <c r="L1110" s="25"/>
      <c r="M1110" s="25"/>
      <c r="N1110" s="25"/>
      <c r="O1110" s="25"/>
      <c r="P1110" s="25"/>
    </row>
    <row r="1111">
      <c r="A1111" s="34">
        <v>987.0</v>
      </c>
      <c r="B1111" s="35" t="s">
        <v>3382</v>
      </c>
      <c r="C1111" s="35" t="s">
        <v>3383</v>
      </c>
      <c r="D1111" s="35">
        <v>2003.0</v>
      </c>
      <c r="E1111" s="9" t="s">
        <v>31</v>
      </c>
      <c r="F1111" s="9" t="s">
        <v>31</v>
      </c>
      <c r="G1111" s="9" t="s">
        <v>31</v>
      </c>
      <c r="H1111" s="9" t="s">
        <v>31</v>
      </c>
      <c r="I1111" s="9" t="s">
        <v>31</v>
      </c>
      <c r="J1111" s="9" t="s">
        <v>31</v>
      </c>
      <c r="K1111" s="9" t="s">
        <v>31</v>
      </c>
      <c r="L1111" s="9" t="s">
        <v>31</v>
      </c>
      <c r="M1111" s="9" t="s">
        <v>31</v>
      </c>
      <c r="N1111" s="9" t="s">
        <v>31</v>
      </c>
      <c r="O1111" s="9" t="s">
        <v>31</v>
      </c>
      <c r="P1111" s="9" t="s">
        <v>31</v>
      </c>
      <c r="Q1111" s="39"/>
      <c r="R1111" s="39"/>
      <c r="S1111" s="39"/>
      <c r="T1111" s="39"/>
      <c r="U1111" s="39"/>
      <c r="V1111" s="39"/>
      <c r="W1111" s="39"/>
    </row>
    <row r="1112">
      <c r="A1112" s="7">
        <v>988.0</v>
      </c>
      <c r="B1112" s="11" t="s">
        <v>2622</v>
      </c>
      <c r="C1112" s="11" t="s">
        <v>2623</v>
      </c>
      <c r="D1112" s="7">
        <v>2003.0</v>
      </c>
      <c r="E1112" s="11" t="s">
        <v>47</v>
      </c>
      <c r="F1112" s="12" t="s">
        <v>39</v>
      </c>
      <c r="G1112" s="39">
        <v>24.0</v>
      </c>
      <c r="H1112" s="14" t="s">
        <v>40</v>
      </c>
      <c r="I1112" s="39">
        <v>0.0</v>
      </c>
      <c r="J1112" s="16" t="s">
        <v>3436</v>
      </c>
      <c r="K1112" s="25"/>
      <c r="L1112" s="25"/>
      <c r="M1112" s="25"/>
      <c r="N1112" s="25"/>
      <c r="O1112" s="25"/>
      <c r="P1112" s="25"/>
      <c r="S1112" s="39"/>
      <c r="T1112" s="39"/>
      <c r="U1112" s="39"/>
      <c r="V1112" s="39"/>
      <c r="W1112" s="39"/>
    </row>
    <row r="1113">
      <c r="A1113" s="34">
        <v>989.0</v>
      </c>
      <c r="B1113" s="35" t="s">
        <v>3385</v>
      </c>
      <c r="C1113" s="35" t="s">
        <v>3386</v>
      </c>
      <c r="D1113" s="35">
        <v>2003.0</v>
      </c>
      <c r="E1113" s="9" t="s">
        <v>31</v>
      </c>
      <c r="F1113" s="9" t="s">
        <v>31</v>
      </c>
      <c r="G1113" s="9" t="s">
        <v>31</v>
      </c>
      <c r="H1113" s="9" t="s">
        <v>31</v>
      </c>
      <c r="I1113" s="9" t="s">
        <v>31</v>
      </c>
      <c r="J1113" s="9" t="s">
        <v>31</v>
      </c>
      <c r="K1113" s="9" t="s">
        <v>31</v>
      </c>
      <c r="L1113" s="9" t="s">
        <v>31</v>
      </c>
      <c r="M1113" s="9" t="s">
        <v>31</v>
      </c>
      <c r="N1113" s="9" t="s">
        <v>31</v>
      </c>
      <c r="O1113" s="9" t="s">
        <v>31</v>
      </c>
      <c r="P1113" s="9" t="s">
        <v>31</v>
      </c>
      <c r="Q1113" s="39"/>
      <c r="R1113" s="39"/>
    </row>
    <row r="1114">
      <c r="A1114" s="34">
        <v>990.0</v>
      </c>
      <c r="B1114" s="35" t="s">
        <v>3388</v>
      </c>
      <c r="C1114" s="35" t="s">
        <v>3389</v>
      </c>
      <c r="D1114" s="35">
        <v>2003.0</v>
      </c>
      <c r="E1114" s="9" t="s">
        <v>31</v>
      </c>
      <c r="F1114" s="9" t="s">
        <v>31</v>
      </c>
      <c r="G1114" s="9" t="s">
        <v>31</v>
      </c>
      <c r="H1114" s="9" t="s">
        <v>31</v>
      </c>
      <c r="I1114" s="9" t="s">
        <v>31</v>
      </c>
      <c r="J1114" s="9" t="s">
        <v>31</v>
      </c>
      <c r="K1114" s="9" t="s">
        <v>31</v>
      </c>
      <c r="L1114" s="9" t="s">
        <v>31</v>
      </c>
      <c r="M1114" s="9" t="s">
        <v>31</v>
      </c>
      <c r="N1114" s="9" t="s">
        <v>31</v>
      </c>
      <c r="O1114" s="9" t="s">
        <v>31</v>
      </c>
      <c r="P1114" s="9" t="s">
        <v>31</v>
      </c>
      <c r="Q1114" s="39"/>
      <c r="R1114" s="39"/>
    </row>
    <row r="1115">
      <c r="A1115" s="34">
        <v>991.0</v>
      </c>
      <c r="B1115" s="35" t="s">
        <v>3391</v>
      </c>
      <c r="C1115" s="35" t="s">
        <v>3392</v>
      </c>
      <c r="D1115" s="35">
        <v>2003.0</v>
      </c>
      <c r="E1115" s="9" t="s">
        <v>31</v>
      </c>
      <c r="F1115" s="9" t="s">
        <v>31</v>
      </c>
      <c r="G1115" s="9" t="s">
        <v>31</v>
      </c>
      <c r="H1115" s="9" t="s">
        <v>31</v>
      </c>
      <c r="I1115" s="9" t="s">
        <v>31</v>
      </c>
      <c r="J1115" s="9" t="s">
        <v>31</v>
      </c>
      <c r="K1115" s="9" t="s">
        <v>31</v>
      </c>
      <c r="L1115" s="9" t="s">
        <v>31</v>
      </c>
      <c r="M1115" s="9" t="s">
        <v>31</v>
      </c>
      <c r="N1115" s="9" t="s">
        <v>31</v>
      </c>
      <c r="O1115" s="9" t="s">
        <v>31</v>
      </c>
      <c r="P1115" s="9" t="s">
        <v>31</v>
      </c>
      <c r="Q1115" s="39"/>
      <c r="R1115" s="39"/>
      <c r="S1115" s="39"/>
      <c r="T1115" s="39"/>
      <c r="U1115" s="39"/>
      <c r="V1115" s="39"/>
      <c r="W1115" s="39"/>
    </row>
    <row r="1116">
      <c r="A1116" s="7">
        <v>992.0</v>
      </c>
      <c r="B1116" s="11" t="s">
        <v>2625</v>
      </c>
      <c r="C1116" s="11" t="s">
        <v>2626</v>
      </c>
      <c r="D1116" s="7">
        <v>2003.0</v>
      </c>
      <c r="E1116" s="11" t="s">
        <v>2346</v>
      </c>
      <c r="F1116" s="12" t="s">
        <v>40</v>
      </c>
      <c r="G1116" s="39">
        <v>0.0</v>
      </c>
      <c r="H1116" s="14" t="s">
        <v>39</v>
      </c>
      <c r="I1116" s="39">
        <v>254.0</v>
      </c>
      <c r="J1116" s="16" t="s">
        <v>3436</v>
      </c>
      <c r="K1116" s="25"/>
      <c r="L1116" s="25"/>
      <c r="M1116" s="25"/>
      <c r="N1116" s="25"/>
      <c r="O1116" s="25"/>
      <c r="P1116" s="25"/>
    </row>
    <row r="1117">
      <c r="A1117" s="7">
        <v>993.0</v>
      </c>
      <c r="B1117" s="11" t="s">
        <v>2628</v>
      </c>
      <c r="C1117" s="11" t="s">
        <v>2629</v>
      </c>
      <c r="D1117" s="7">
        <v>2003.0</v>
      </c>
      <c r="E1117" s="11" t="s">
        <v>2631</v>
      </c>
      <c r="F1117" s="12" t="s">
        <v>40</v>
      </c>
      <c r="G1117" s="39">
        <v>0.0</v>
      </c>
      <c r="H1117" s="14" t="s">
        <v>39</v>
      </c>
      <c r="I1117" s="39">
        <v>96.0</v>
      </c>
      <c r="J1117" s="16" t="s">
        <v>3436</v>
      </c>
      <c r="K1117" s="25"/>
      <c r="L1117" s="25"/>
      <c r="M1117" s="25"/>
      <c r="N1117" s="25"/>
      <c r="O1117" s="25"/>
      <c r="P1117" s="11" t="s">
        <v>2632</v>
      </c>
    </row>
    <row r="1118">
      <c r="A1118" s="7">
        <v>994.0</v>
      </c>
      <c r="B1118" s="11" t="s">
        <v>2633</v>
      </c>
      <c r="C1118" s="11" t="s">
        <v>2634</v>
      </c>
      <c r="D1118" s="7">
        <v>2003.0</v>
      </c>
      <c r="E1118" s="11" t="s">
        <v>47</v>
      </c>
      <c r="F1118" s="12" t="s">
        <v>39</v>
      </c>
      <c r="G1118" s="39">
        <v>24.0</v>
      </c>
      <c r="H1118" s="14" t="s">
        <v>40</v>
      </c>
      <c r="I1118" s="39">
        <v>0.0</v>
      </c>
      <c r="J1118" s="16" t="s">
        <v>3436</v>
      </c>
      <c r="K1118" s="25"/>
      <c r="L1118" s="25"/>
      <c r="M1118" s="25"/>
      <c r="N1118" s="25"/>
      <c r="O1118" s="25"/>
      <c r="P1118" s="11" t="s">
        <v>2636</v>
      </c>
    </row>
    <row r="1119">
      <c r="A1119" s="34">
        <v>995.0</v>
      </c>
      <c r="B1119" s="35" t="s">
        <v>3394</v>
      </c>
      <c r="C1119" s="35" t="s">
        <v>3395</v>
      </c>
      <c r="D1119" s="35">
        <v>2003.0</v>
      </c>
      <c r="E1119" s="9" t="s">
        <v>31</v>
      </c>
      <c r="F1119" s="9" t="s">
        <v>31</v>
      </c>
      <c r="G1119" s="9" t="s">
        <v>31</v>
      </c>
      <c r="H1119" s="9" t="s">
        <v>31</v>
      </c>
      <c r="I1119" s="9" t="s">
        <v>31</v>
      </c>
      <c r="J1119" s="9" t="s">
        <v>31</v>
      </c>
      <c r="K1119" s="9" t="s">
        <v>31</v>
      </c>
      <c r="L1119" s="9" t="s">
        <v>31</v>
      </c>
      <c r="M1119" s="9" t="s">
        <v>31</v>
      </c>
      <c r="N1119" s="9" t="s">
        <v>31</v>
      </c>
      <c r="O1119" s="9" t="s">
        <v>31</v>
      </c>
      <c r="P1119" s="9" t="s">
        <v>31</v>
      </c>
      <c r="Q1119" s="39"/>
      <c r="R1119" s="39"/>
      <c r="S1119" s="36"/>
      <c r="T1119" s="36"/>
      <c r="U1119" s="36"/>
      <c r="V1119" s="36"/>
      <c r="W1119" s="36"/>
    </row>
    <row r="1120">
      <c r="A1120" s="7">
        <v>996.0</v>
      </c>
      <c r="B1120" s="11" t="s">
        <v>2637</v>
      </c>
      <c r="C1120" s="11" t="s">
        <v>2638</v>
      </c>
      <c r="D1120" s="7">
        <v>2003.0</v>
      </c>
      <c r="E1120" s="11" t="s">
        <v>2640</v>
      </c>
      <c r="F1120" s="12" t="s">
        <v>40</v>
      </c>
      <c r="G1120" s="72"/>
      <c r="H1120" s="14" t="s">
        <v>39</v>
      </c>
      <c r="I1120" s="72"/>
      <c r="J1120" s="16" t="s">
        <v>3436</v>
      </c>
      <c r="K1120" s="25"/>
      <c r="L1120" s="25"/>
      <c r="M1120" s="25"/>
      <c r="N1120" s="25"/>
      <c r="O1120" s="25"/>
      <c r="P1120" s="25"/>
      <c r="S1120" s="36"/>
      <c r="T1120" s="36"/>
      <c r="U1120" s="36"/>
      <c r="V1120" s="36"/>
      <c r="W1120" s="36"/>
    </row>
    <row r="1121">
      <c r="A1121" s="7">
        <v>997.0</v>
      </c>
      <c r="B1121" s="11" t="s">
        <v>2641</v>
      </c>
      <c r="C1121" s="11" t="s">
        <v>2642</v>
      </c>
      <c r="D1121" s="7">
        <v>2003.0</v>
      </c>
      <c r="E1121" s="11" t="s">
        <v>2644</v>
      </c>
      <c r="F1121" s="14" t="s">
        <v>40</v>
      </c>
      <c r="G1121" s="39">
        <v>0.0</v>
      </c>
      <c r="H1121" s="14" t="s">
        <v>39</v>
      </c>
      <c r="I1121" s="39">
        <v>120.0</v>
      </c>
      <c r="J1121" s="12" t="s">
        <v>3436</v>
      </c>
      <c r="K1121" s="11"/>
      <c r="L1121" s="25"/>
      <c r="M1121" s="25"/>
      <c r="N1121" s="25"/>
      <c r="O1121" s="25"/>
      <c r="P1121" s="11" t="s">
        <v>604</v>
      </c>
      <c r="S1121" s="36"/>
      <c r="T1121" s="36"/>
      <c r="U1121" s="36"/>
      <c r="V1121" s="36"/>
      <c r="W1121" s="36"/>
    </row>
    <row r="1122">
      <c r="A1122" s="7">
        <v>998.0</v>
      </c>
      <c r="B1122" s="8" t="s">
        <v>3822</v>
      </c>
      <c r="C1122" s="8" t="s">
        <v>3823</v>
      </c>
      <c r="D1122" s="7">
        <v>2003.0</v>
      </c>
      <c r="E1122" s="11" t="s">
        <v>47</v>
      </c>
      <c r="F1122" s="39" t="s">
        <v>39</v>
      </c>
      <c r="G1122" s="40"/>
      <c r="H1122" s="39" t="s">
        <v>40</v>
      </c>
      <c r="I1122" s="39">
        <v>0.0</v>
      </c>
      <c r="J1122" s="12" t="s">
        <v>3436</v>
      </c>
      <c r="K1122" s="40"/>
      <c r="L1122" s="40"/>
      <c r="M1122" s="40"/>
      <c r="N1122" s="40"/>
      <c r="O1122" s="40"/>
      <c r="P1122" s="40"/>
      <c r="Q1122" s="39"/>
      <c r="R1122" s="39"/>
      <c r="S1122" s="36"/>
      <c r="T1122" s="36"/>
      <c r="U1122" s="36"/>
      <c r="V1122" s="36"/>
      <c r="W1122" s="36"/>
    </row>
    <row r="1123">
      <c r="A1123" s="34">
        <v>999.0</v>
      </c>
      <c r="B1123" s="35" t="s">
        <v>3397</v>
      </c>
      <c r="C1123" s="35" t="s">
        <v>3398</v>
      </c>
      <c r="D1123" s="35">
        <v>2003.0</v>
      </c>
      <c r="E1123" s="9" t="s">
        <v>31</v>
      </c>
      <c r="F1123" s="9" t="s">
        <v>31</v>
      </c>
      <c r="G1123" s="9" t="s">
        <v>31</v>
      </c>
      <c r="H1123" s="9" t="s">
        <v>31</v>
      </c>
      <c r="I1123" s="9" t="s">
        <v>31</v>
      </c>
      <c r="J1123" s="9" t="s">
        <v>31</v>
      </c>
      <c r="K1123" s="9" t="s">
        <v>31</v>
      </c>
      <c r="L1123" s="9" t="s">
        <v>31</v>
      </c>
      <c r="M1123" s="9" t="s">
        <v>31</v>
      </c>
      <c r="N1123" s="9" t="s">
        <v>31</v>
      </c>
      <c r="O1123" s="9" t="s">
        <v>31</v>
      </c>
      <c r="P1123" s="9" t="s">
        <v>31</v>
      </c>
      <c r="Q1123" s="39"/>
      <c r="R1123" s="39"/>
      <c r="S1123" s="36"/>
      <c r="T1123" s="36"/>
      <c r="U1123" s="36"/>
      <c r="V1123" s="36"/>
      <c r="W1123" s="36"/>
    </row>
    <row r="1124">
      <c r="A1124" s="7">
        <v>1000.0</v>
      </c>
      <c r="B1124" s="11" t="s">
        <v>2645</v>
      </c>
      <c r="C1124" s="11" t="s">
        <v>2646</v>
      </c>
      <c r="D1124" s="7">
        <v>2003.0</v>
      </c>
      <c r="E1124" s="11" t="s">
        <v>84</v>
      </c>
      <c r="F1124" s="12" t="s">
        <v>39</v>
      </c>
      <c r="G1124" s="39">
        <v>20.0</v>
      </c>
      <c r="H1124" s="14" t="s">
        <v>40</v>
      </c>
      <c r="I1124" s="39">
        <v>20.0</v>
      </c>
      <c r="J1124" s="16" t="s">
        <v>3436</v>
      </c>
      <c r="K1124" s="25"/>
      <c r="L1124" s="25"/>
      <c r="M1124" s="25"/>
      <c r="N1124" s="25"/>
      <c r="O1124" s="25"/>
      <c r="P1124" s="25"/>
      <c r="S1124" s="36"/>
      <c r="T1124" s="36"/>
      <c r="U1124" s="36"/>
      <c r="V1124" s="36"/>
      <c r="W1124" s="36"/>
    </row>
    <row r="1125">
      <c r="A1125" s="7">
        <v>1001.0</v>
      </c>
      <c r="B1125" s="11" t="s">
        <v>2648</v>
      </c>
      <c r="C1125" s="11" t="s">
        <v>2649</v>
      </c>
      <c r="D1125" s="7">
        <v>2003.0</v>
      </c>
      <c r="E1125" s="11" t="s">
        <v>84</v>
      </c>
      <c r="F1125" s="12" t="s">
        <v>39</v>
      </c>
      <c r="G1125" s="72"/>
      <c r="H1125" s="14" t="s">
        <v>40</v>
      </c>
      <c r="I1125" s="39">
        <v>0.0</v>
      </c>
      <c r="J1125" s="16" t="s">
        <v>3436</v>
      </c>
      <c r="K1125" s="25"/>
      <c r="L1125" s="25"/>
      <c r="M1125" s="25"/>
      <c r="N1125" s="25"/>
      <c r="O1125" s="25"/>
      <c r="P1125" s="25"/>
      <c r="S1125" s="36"/>
      <c r="T1125" s="36"/>
      <c r="U1125" s="36"/>
      <c r="V1125" s="36"/>
      <c r="W1125" s="36"/>
    </row>
    <row r="1126">
      <c r="A1126" s="34">
        <v>1002.0</v>
      </c>
      <c r="B1126" s="35" t="s">
        <v>3400</v>
      </c>
      <c r="C1126" s="35" t="s">
        <v>3401</v>
      </c>
      <c r="D1126" s="35">
        <v>2003.0</v>
      </c>
      <c r="E1126" s="9" t="s">
        <v>31</v>
      </c>
      <c r="F1126" s="9" t="s">
        <v>31</v>
      </c>
      <c r="G1126" s="9" t="s">
        <v>31</v>
      </c>
      <c r="H1126" s="9" t="s">
        <v>31</v>
      </c>
      <c r="I1126" s="9" t="s">
        <v>31</v>
      </c>
      <c r="J1126" s="9" t="s">
        <v>31</v>
      </c>
      <c r="K1126" s="9" t="s">
        <v>31</v>
      </c>
      <c r="L1126" s="9" t="s">
        <v>31</v>
      </c>
      <c r="M1126" s="9" t="s">
        <v>31</v>
      </c>
      <c r="N1126" s="9" t="s">
        <v>31</v>
      </c>
      <c r="O1126" s="9" t="s">
        <v>31</v>
      </c>
      <c r="P1126" s="9" t="s">
        <v>31</v>
      </c>
      <c r="Q1126" s="39"/>
      <c r="R1126" s="39"/>
      <c r="S1126" s="36"/>
      <c r="T1126" s="36"/>
      <c r="U1126" s="36"/>
      <c r="V1126" s="36"/>
      <c r="W1126" s="36"/>
    </row>
    <row r="1127">
      <c r="A1127" s="7">
        <v>1003.0</v>
      </c>
      <c r="B1127" s="11" t="s">
        <v>2650</v>
      </c>
      <c r="C1127" s="11" t="s">
        <v>2651</v>
      </c>
      <c r="D1127" s="7">
        <v>2003.0</v>
      </c>
      <c r="E1127" s="11" t="s">
        <v>47</v>
      </c>
      <c r="F1127" s="12" t="s">
        <v>39</v>
      </c>
      <c r="G1127" s="72"/>
      <c r="H1127" s="14" t="s">
        <v>40</v>
      </c>
      <c r="I1127" s="39">
        <v>0.0</v>
      </c>
      <c r="J1127" s="16" t="s">
        <v>3436</v>
      </c>
      <c r="K1127" s="25"/>
      <c r="L1127" s="25"/>
      <c r="M1127" s="25"/>
      <c r="N1127" s="25"/>
      <c r="O1127" s="25"/>
      <c r="P1127" s="25"/>
      <c r="S1127" s="36"/>
      <c r="T1127" s="36"/>
      <c r="U1127" s="36"/>
      <c r="V1127" s="36"/>
      <c r="W1127" s="36"/>
    </row>
    <row r="1128">
      <c r="A1128" s="7">
        <v>1004.0</v>
      </c>
      <c r="B1128" s="11" t="s">
        <v>2653</v>
      </c>
      <c r="C1128" s="11" t="s">
        <v>2654</v>
      </c>
      <c r="D1128" s="7">
        <v>2003.0</v>
      </c>
      <c r="E1128" s="11" t="s">
        <v>74</v>
      </c>
      <c r="F1128" s="12" t="s">
        <v>39</v>
      </c>
      <c r="G1128" s="72"/>
      <c r="H1128" s="14" t="s">
        <v>39</v>
      </c>
      <c r="I1128" s="72"/>
      <c r="J1128" s="12" t="s">
        <v>39</v>
      </c>
      <c r="K1128" s="11"/>
      <c r="L1128" s="25"/>
      <c r="M1128" s="25"/>
      <c r="N1128" s="25"/>
      <c r="O1128" s="25"/>
      <c r="P1128" s="11" t="s">
        <v>2656</v>
      </c>
      <c r="S1128" s="36"/>
      <c r="T1128" s="36"/>
      <c r="U1128" s="36"/>
      <c r="V1128" s="36"/>
      <c r="W1128" s="36"/>
    </row>
    <row r="1129">
      <c r="A1129" s="7">
        <v>1005.0</v>
      </c>
      <c r="B1129" s="11" t="s">
        <v>2657</v>
      </c>
      <c r="C1129" s="11" t="s">
        <v>2658</v>
      </c>
      <c r="D1129" s="7">
        <v>2003.0</v>
      </c>
      <c r="E1129" s="11" t="s">
        <v>47</v>
      </c>
      <c r="F1129" s="12" t="s">
        <v>39</v>
      </c>
      <c r="G1129" s="72"/>
      <c r="H1129" s="14" t="s">
        <v>39</v>
      </c>
      <c r="I1129" s="72"/>
      <c r="J1129" s="12" t="s">
        <v>74</v>
      </c>
      <c r="K1129" s="25"/>
      <c r="L1129" s="25"/>
      <c r="M1129" s="25"/>
      <c r="N1129" s="25"/>
      <c r="O1129" s="25"/>
      <c r="P1129" s="25"/>
      <c r="S1129" s="36"/>
      <c r="T1129" s="36"/>
      <c r="U1129" s="36"/>
      <c r="V1129" s="36"/>
      <c r="W1129" s="36"/>
    </row>
    <row r="1130">
      <c r="A1130" s="34">
        <v>1006.0</v>
      </c>
      <c r="B1130" s="35" t="s">
        <v>3403</v>
      </c>
      <c r="C1130" s="35" t="s">
        <v>3404</v>
      </c>
      <c r="D1130" s="36" t="s">
        <v>3406</v>
      </c>
      <c r="E1130" s="36" t="s">
        <v>3406</v>
      </c>
      <c r="F1130" s="36" t="s">
        <v>3406</v>
      </c>
      <c r="G1130" s="36" t="s">
        <v>3406</v>
      </c>
      <c r="H1130" s="36" t="s">
        <v>3406</v>
      </c>
      <c r="I1130" s="36" t="s">
        <v>3406</v>
      </c>
      <c r="J1130" s="36" t="s">
        <v>3406</v>
      </c>
      <c r="K1130" s="36" t="s">
        <v>3406</v>
      </c>
      <c r="L1130" s="36" t="s">
        <v>3406</v>
      </c>
      <c r="M1130" s="36" t="s">
        <v>3406</v>
      </c>
      <c r="N1130" s="36" t="s">
        <v>3406</v>
      </c>
      <c r="O1130" s="36" t="s">
        <v>3406</v>
      </c>
      <c r="P1130" s="36" t="s">
        <v>3406</v>
      </c>
      <c r="Q1130" s="36"/>
      <c r="R1130" s="36"/>
      <c r="S1130" s="36"/>
      <c r="T1130" s="36"/>
      <c r="U1130" s="36"/>
      <c r="V1130" s="36"/>
      <c r="W1130" s="36"/>
    </row>
    <row r="1131">
      <c r="A1131" s="7">
        <v>1007.0</v>
      </c>
      <c r="B1131" s="8" t="s">
        <v>3824</v>
      </c>
      <c r="C1131" s="8" t="s">
        <v>3825</v>
      </c>
      <c r="D1131" s="36" t="s">
        <v>3406</v>
      </c>
      <c r="E1131" s="36" t="s">
        <v>3406</v>
      </c>
      <c r="F1131" s="36" t="s">
        <v>3406</v>
      </c>
      <c r="G1131" s="36" t="s">
        <v>3406</v>
      </c>
      <c r="H1131" s="36" t="s">
        <v>3406</v>
      </c>
      <c r="I1131" s="36" t="s">
        <v>3406</v>
      </c>
      <c r="J1131" s="36" t="s">
        <v>3406</v>
      </c>
      <c r="K1131" s="36"/>
      <c r="L1131" s="36"/>
      <c r="M1131" s="36"/>
      <c r="N1131" s="36"/>
      <c r="O1131" s="36"/>
      <c r="P1131" s="36"/>
      <c r="Q1131" s="36"/>
      <c r="R1131" s="36"/>
      <c r="S1131" s="36"/>
      <c r="T1131" s="36"/>
      <c r="U1131" s="36"/>
      <c r="V1131" s="36"/>
      <c r="W1131" s="36"/>
    </row>
    <row r="1132">
      <c r="A1132" s="7">
        <v>1008.0</v>
      </c>
      <c r="B1132" s="8" t="s">
        <v>3826</v>
      </c>
      <c r="C1132" s="8" t="s">
        <v>3827</v>
      </c>
      <c r="D1132" s="36" t="s">
        <v>3406</v>
      </c>
      <c r="E1132" s="36" t="s">
        <v>3406</v>
      </c>
      <c r="F1132" s="36" t="s">
        <v>3406</v>
      </c>
      <c r="G1132" s="36" t="s">
        <v>3406</v>
      </c>
      <c r="H1132" s="36" t="s">
        <v>3406</v>
      </c>
      <c r="I1132" s="36" t="s">
        <v>3406</v>
      </c>
      <c r="J1132" s="36" t="s">
        <v>3406</v>
      </c>
      <c r="K1132" s="36"/>
      <c r="L1132" s="36"/>
      <c r="M1132" s="36"/>
      <c r="N1132" s="36"/>
      <c r="O1132" s="36"/>
      <c r="P1132" s="36"/>
      <c r="Q1132" s="36"/>
      <c r="R1132" s="36"/>
    </row>
    <row r="1133">
      <c r="A1133" s="7">
        <v>1009.0</v>
      </c>
      <c r="B1133" s="8" t="s">
        <v>3828</v>
      </c>
      <c r="C1133" s="8" t="s">
        <v>3829</v>
      </c>
      <c r="D1133" s="36" t="s">
        <v>3406</v>
      </c>
      <c r="E1133" s="36" t="s">
        <v>3406</v>
      </c>
      <c r="F1133" s="36" t="s">
        <v>3406</v>
      </c>
      <c r="G1133" s="36" t="s">
        <v>3406</v>
      </c>
      <c r="H1133" s="36" t="s">
        <v>3406</v>
      </c>
      <c r="I1133" s="36" t="s">
        <v>3406</v>
      </c>
      <c r="J1133" s="36" t="s">
        <v>3406</v>
      </c>
      <c r="K1133" s="36"/>
      <c r="L1133" s="36"/>
      <c r="M1133" s="36"/>
      <c r="N1133" s="36"/>
      <c r="O1133" s="36"/>
      <c r="P1133" s="36"/>
      <c r="Q1133" s="36"/>
      <c r="R1133" s="36"/>
    </row>
    <row r="1134">
      <c r="A1134" s="7">
        <v>1010.0</v>
      </c>
      <c r="B1134" s="8" t="s">
        <v>3830</v>
      </c>
      <c r="C1134" s="8" t="s">
        <v>3831</v>
      </c>
      <c r="D1134" s="36" t="s">
        <v>3406</v>
      </c>
      <c r="E1134" s="36" t="s">
        <v>3406</v>
      </c>
      <c r="F1134" s="36" t="s">
        <v>3406</v>
      </c>
      <c r="G1134" s="36" t="s">
        <v>3406</v>
      </c>
      <c r="H1134" s="36" t="s">
        <v>3406</v>
      </c>
      <c r="I1134" s="36" t="s">
        <v>3406</v>
      </c>
      <c r="J1134" s="36" t="s">
        <v>3406</v>
      </c>
      <c r="K1134" s="36"/>
      <c r="L1134" s="36"/>
      <c r="M1134" s="36"/>
      <c r="N1134" s="36"/>
      <c r="O1134" s="36"/>
      <c r="P1134" s="36"/>
      <c r="Q1134" s="36"/>
      <c r="R1134" s="36"/>
    </row>
    <row r="1135">
      <c r="A1135" s="34">
        <v>1011.0</v>
      </c>
      <c r="B1135" s="35" t="s">
        <v>3407</v>
      </c>
      <c r="C1135" s="35" t="s">
        <v>3408</v>
      </c>
      <c r="D1135" s="36" t="s">
        <v>3406</v>
      </c>
      <c r="E1135" s="36" t="s">
        <v>3406</v>
      </c>
      <c r="F1135" s="36" t="s">
        <v>3406</v>
      </c>
      <c r="G1135" s="36" t="s">
        <v>3406</v>
      </c>
      <c r="H1135" s="36" t="s">
        <v>3406</v>
      </c>
      <c r="I1135" s="36" t="s">
        <v>3406</v>
      </c>
      <c r="J1135" s="36" t="s">
        <v>3406</v>
      </c>
      <c r="K1135" s="36" t="s">
        <v>3406</v>
      </c>
      <c r="L1135" s="36" t="s">
        <v>3406</v>
      </c>
      <c r="M1135" s="36" t="s">
        <v>3406</v>
      </c>
      <c r="N1135" s="36" t="s">
        <v>3406</v>
      </c>
      <c r="O1135" s="36" t="s">
        <v>3406</v>
      </c>
      <c r="P1135" s="36" t="s">
        <v>3406</v>
      </c>
      <c r="Q1135" s="36"/>
      <c r="R1135" s="36"/>
    </row>
    <row r="1136">
      <c r="A1136" s="34">
        <v>1012.0</v>
      </c>
      <c r="B1136" s="35" t="s">
        <v>3410</v>
      </c>
      <c r="C1136" s="35" t="s">
        <v>3411</v>
      </c>
      <c r="D1136" s="36" t="s">
        <v>3406</v>
      </c>
      <c r="E1136" s="36" t="s">
        <v>3406</v>
      </c>
      <c r="F1136" s="36" t="s">
        <v>3406</v>
      </c>
      <c r="G1136" s="36" t="s">
        <v>3406</v>
      </c>
      <c r="H1136" s="36" t="s">
        <v>3406</v>
      </c>
      <c r="I1136" s="36" t="s">
        <v>3406</v>
      </c>
      <c r="J1136" s="36" t="s">
        <v>3406</v>
      </c>
      <c r="K1136" s="36" t="s">
        <v>3406</v>
      </c>
      <c r="L1136" s="36" t="s">
        <v>3406</v>
      </c>
      <c r="M1136" s="36" t="s">
        <v>3406</v>
      </c>
      <c r="N1136" s="36" t="s">
        <v>3406</v>
      </c>
      <c r="O1136" s="36" t="s">
        <v>3406</v>
      </c>
      <c r="P1136" s="36" t="s">
        <v>3406</v>
      </c>
      <c r="Q1136" s="36"/>
      <c r="R1136" s="36"/>
    </row>
    <row r="1137">
      <c r="A1137" s="34">
        <v>1013.0</v>
      </c>
      <c r="B1137" s="35" t="s">
        <v>3413</v>
      </c>
      <c r="C1137" s="35" t="s">
        <v>3414</v>
      </c>
      <c r="D1137" s="36" t="s">
        <v>3406</v>
      </c>
      <c r="E1137" s="36" t="s">
        <v>3406</v>
      </c>
      <c r="F1137" s="36" t="s">
        <v>3406</v>
      </c>
      <c r="G1137" s="36" t="s">
        <v>3406</v>
      </c>
      <c r="H1137" s="36" t="s">
        <v>3406</v>
      </c>
      <c r="I1137" s="36" t="s">
        <v>3406</v>
      </c>
      <c r="J1137" s="36" t="s">
        <v>3406</v>
      </c>
      <c r="K1137" s="36" t="s">
        <v>3406</v>
      </c>
      <c r="L1137" s="36" t="s">
        <v>3406</v>
      </c>
      <c r="M1137" s="36" t="s">
        <v>3406</v>
      </c>
      <c r="N1137" s="36" t="s">
        <v>3406</v>
      </c>
      <c r="O1137" s="36" t="s">
        <v>3406</v>
      </c>
      <c r="P1137" s="36" t="s">
        <v>3406</v>
      </c>
      <c r="Q1137" s="36"/>
      <c r="R1137" s="36"/>
    </row>
    <row r="1138">
      <c r="A1138" s="34">
        <v>1014.0</v>
      </c>
      <c r="B1138" s="35" t="s">
        <v>3416</v>
      </c>
      <c r="C1138" s="35" t="s">
        <v>3417</v>
      </c>
      <c r="D1138" s="36" t="s">
        <v>3406</v>
      </c>
      <c r="E1138" s="36" t="s">
        <v>3406</v>
      </c>
      <c r="F1138" s="36" t="s">
        <v>3406</v>
      </c>
      <c r="G1138" s="36" t="s">
        <v>3406</v>
      </c>
      <c r="H1138" s="36" t="s">
        <v>3406</v>
      </c>
      <c r="I1138" s="36" t="s">
        <v>3406</v>
      </c>
      <c r="J1138" s="36" t="s">
        <v>3406</v>
      </c>
      <c r="K1138" s="36" t="s">
        <v>3406</v>
      </c>
      <c r="L1138" s="36" t="s">
        <v>3406</v>
      </c>
      <c r="M1138" s="36" t="s">
        <v>3406</v>
      </c>
      <c r="N1138" s="36" t="s">
        <v>3406</v>
      </c>
      <c r="O1138" s="36" t="s">
        <v>3406</v>
      </c>
      <c r="P1138" s="36" t="s">
        <v>3406</v>
      </c>
      <c r="Q1138" s="36"/>
      <c r="R1138" s="36"/>
    </row>
    <row r="1139">
      <c r="A1139" s="34">
        <v>1015.0</v>
      </c>
      <c r="B1139" s="35" t="s">
        <v>3419</v>
      </c>
      <c r="C1139" s="35" t="s">
        <v>3420</v>
      </c>
      <c r="D1139" s="36" t="s">
        <v>3406</v>
      </c>
      <c r="E1139" s="36" t="s">
        <v>3406</v>
      </c>
      <c r="F1139" s="36" t="s">
        <v>3406</v>
      </c>
      <c r="G1139" s="36" t="s">
        <v>3406</v>
      </c>
      <c r="H1139" s="36" t="s">
        <v>3406</v>
      </c>
      <c r="I1139" s="36" t="s">
        <v>3406</v>
      </c>
      <c r="J1139" s="36" t="s">
        <v>3406</v>
      </c>
      <c r="K1139" s="36" t="s">
        <v>3406</v>
      </c>
      <c r="L1139" s="36" t="s">
        <v>3406</v>
      </c>
      <c r="M1139" s="36" t="s">
        <v>3406</v>
      </c>
      <c r="N1139" s="36" t="s">
        <v>3406</v>
      </c>
      <c r="O1139" s="36" t="s">
        <v>3406</v>
      </c>
      <c r="P1139" s="36" t="s">
        <v>3406</v>
      </c>
      <c r="Q1139" s="36"/>
      <c r="R1139" s="36"/>
    </row>
    <row r="1140">
      <c r="A1140" s="34">
        <v>1016.0</v>
      </c>
      <c r="B1140" s="35" t="s">
        <v>3422</v>
      </c>
      <c r="C1140" s="35" t="s">
        <v>3423</v>
      </c>
      <c r="D1140" s="36" t="s">
        <v>3406</v>
      </c>
      <c r="E1140" s="36" t="s">
        <v>3406</v>
      </c>
      <c r="F1140" s="36" t="s">
        <v>3406</v>
      </c>
      <c r="G1140" s="36" t="s">
        <v>3406</v>
      </c>
      <c r="H1140" s="36" t="s">
        <v>3406</v>
      </c>
      <c r="I1140" s="36" t="s">
        <v>3406</v>
      </c>
      <c r="J1140" s="36" t="s">
        <v>3406</v>
      </c>
      <c r="K1140" s="36" t="s">
        <v>3406</v>
      </c>
      <c r="L1140" s="36" t="s">
        <v>3406</v>
      </c>
      <c r="M1140" s="36" t="s">
        <v>3406</v>
      </c>
      <c r="N1140" s="36" t="s">
        <v>3406</v>
      </c>
      <c r="O1140" s="36" t="s">
        <v>3406</v>
      </c>
      <c r="P1140" s="36" t="s">
        <v>3406</v>
      </c>
      <c r="Q1140" s="36"/>
      <c r="R1140" s="36"/>
    </row>
    <row r="1141">
      <c r="A1141" s="34">
        <v>1017.0</v>
      </c>
      <c r="B1141" s="35" t="s">
        <v>3425</v>
      </c>
      <c r="C1141" s="35" t="s">
        <v>3426</v>
      </c>
      <c r="D1141" s="36" t="s">
        <v>3406</v>
      </c>
      <c r="E1141" s="36" t="s">
        <v>3406</v>
      </c>
      <c r="F1141" s="36" t="s">
        <v>3406</v>
      </c>
      <c r="G1141" s="36" t="s">
        <v>3406</v>
      </c>
      <c r="H1141" s="36" t="s">
        <v>3406</v>
      </c>
      <c r="I1141" s="36" t="s">
        <v>3406</v>
      </c>
      <c r="J1141" s="36" t="s">
        <v>3406</v>
      </c>
      <c r="K1141" s="36" t="s">
        <v>3406</v>
      </c>
      <c r="L1141" s="36" t="s">
        <v>3406</v>
      </c>
      <c r="M1141" s="36" t="s">
        <v>3406</v>
      </c>
      <c r="N1141" s="36" t="s">
        <v>3406</v>
      </c>
      <c r="O1141" s="36" t="s">
        <v>3406</v>
      </c>
      <c r="P1141" s="36" t="s">
        <v>3406</v>
      </c>
      <c r="Q1141" s="36"/>
      <c r="R1141" s="36"/>
    </row>
    <row r="1142">
      <c r="A1142" s="34">
        <v>1018.0</v>
      </c>
      <c r="B1142" s="35" t="s">
        <v>3428</v>
      </c>
      <c r="C1142" s="35" t="s">
        <v>3429</v>
      </c>
      <c r="D1142" s="36" t="s">
        <v>3406</v>
      </c>
      <c r="E1142" s="36" t="s">
        <v>3406</v>
      </c>
      <c r="F1142" s="36" t="s">
        <v>3406</v>
      </c>
      <c r="G1142" s="36" t="s">
        <v>3406</v>
      </c>
      <c r="H1142" s="36" t="s">
        <v>3406</v>
      </c>
      <c r="I1142" s="36" t="s">
        <v>3406</v>
      </c>
      <c r="J1142" s="36" t="s">
        <v>3406</v>
      </c>
      <c r="K1142" s="36" t="s">
        <v>3406</v>
      </c>
      <c r="L1142" s="36" t="s">
        <v>3406</v>
      </c>
      <c r="M1142" s="36" t="s">
        <v>3406</v>
      </c>
      <c r="N1142" s="36" t="s">
        <v>3406</v>
      </c>
      <c r="O1142" s="36" t="s">
        <v>3406</v>
      </c>
      <c r="P1142" s="36" t="s">
        <v>3406</v>
      </c>
      <c r="Q1142" s="36"/>
      <c r="R1142" s="36"/>
    </row>
    <row r="1143">
      <c r="F1143" s="81"/>
      <c r="G1143" s="81"/>
      <c r="H1143" s="81"/>
      <c r="I1143" s="81"/>
      <c r="J1143" s="81"/>
    </row>
    <row r="1144">
      <c r="F1144" s="81"/>
      <c r="G1144" s="81"/>
      <c r="H1144" s="81"/>
      <c r="I1144" s="81"/>
      <c r="J1144" s="81"/>
    </row>
    <row r="1145">
      <c r="F1145" s="81"/>
      <c r="G1145" s="81"/>
      <c r="H1145" s="81"/>
      <c r="I1145" s="81"/>
      <c r="J1145" s="81"/>
    </row>
    <row r="1146">
      <c r="F1146" s="81"/>
      <c r="G1146" s="81"/>
      <c r="H1146" s="81"/>
      <c r="I1146" s="81"/>
      <c r="J1146" s="81"/>
    </row>
    <row r="1147">
      <c r="F1147" s="81"/>
      <c r="G1147" s="81"/>
      <c r="H1147" s="81"/>
      <c r="I1147" s="81"/>
      <c r="J1147" s="81"/>
    </row>
    <row r="1148">
      <c r="F1148" s="81"/>
      <c r="G1148" s="81"/>
      <c r="H1148" s="81"/>
      <c r="I1148" s="81"/>
      <c r="J1148" s="81"/>
    </row>
    <row r="1149">
      <c r="F1149" s="81"/>
      <c r="G1149" s="81"/>
      <c r="H1149" s="81"/>
      <c r="I1149" s="81"/>
      <c r="J1149" s="81"/>
    </row>
    <row r="1150">
      <c r="F1150" s="81"/>
      <c r="G1150" s="81"/>
      <c r="H1150" s="81"/>
      <c r="I1150" s="81"/>
      <c r="J1150" s="81"/>
    </row>
    <row r="1151">
      <c r="F1151" s="81"/>
      <c r="G1151" s="81"/>
      <c r="H1151" s="81"/>
      <c r="I1151" s="81"/>
      <c r="J1151" s="81"/>
    </row>
    <row r="1152">
      <c r="F1152" s="81"/>
      <c r="G1152" s="81"/>
      <c r="H1152" s="81"/>
      <c r="I1152" s="81"/>
      <c r="J1152" s="81"/>
    </row>
    <row r="1153">
      <c r="F1153" s="81"/>
      <c r="G1153" s="81"/>
      <c r="H1153" s="81"/>
      <c r="I1153" s="81"/>
      <c r="J1153" s="81"/>
    </row>
    <row r="1154">
      <c r="F1154" s="81"/>
      <c r="G1154" s="81"/>
      <c r="H1154" s="81"/>
      <c r="I1154" s="81"/>
      <c r="J1154" s="81"/>
    </row>
    <row r="1155">
      <c r="F1155" s="81"/>
      <c r="G1155" s="81"/>
      <c r="H1155" s="81"/>
      <c r="I1155" s="81"/>
      <c r="J1155" s="81"/>
    </row>
    <row r="1156">
      <c r="F1156" s="81"/>
      <c r="G1156" s="81"/>
      <c r="H1156" s="81"/>
      <c r="I1156" s="81"/>
      <c r="J1156" s="81"/>
    </row>
    <row r="1157">
      <c r="F1157" s="81"/>
      <c r="G1157" s="81"/>
      <c r="H1157" s="81"/>
      <c r="I1157" s="81"/>
      <c r="J1157" s="81"/>
    </row>
    <row r="1158">
      <c r="F1158" s="81"/>
      <c r="G1158" s="81"/>
      <c r="H1158" s="81"/>
      <c r="I1158" s="81"/>
      <c r="J1158" s="81"/>
    </row>
    <row r="1159">
      <c r="F1159" s="81"/>
      <c r="G1159" s="81"/>
      <c r="H1159" s="81"/>
      <c r="I1159" s="81"/>
      <c r="J1159" s="81"/>
    </row>
    <row r="1160">
      <c r="F1160" s="81"/>
      <c r="G1160" s="81"/>
      <c r="H1160" s="81"/>
      <c r="I1160" s="81"/>
      <c r="J1160" s="81"/>
    </row>
    <row r="1161">
      <c r="F1161" s="81"/>
      <c r="G1161" s="81"/>
      <c r="H1161" s="81"/>
      <c r="I1161" s="81"/>
      <c r="J1161" s="81"/>
    </row>
    <row r="1162">
      <c r="F1162" s="81"/>
      <c r="G1162" s="81"/>
      <c r="H1162" s="81"/>
      <c r="I1162" s="81"/>
      <c r="J1162" s="81"/>
    </row>
    <row r="1163">
      <c r="F1163" s="81"/>
      <c r="G1163" s="81"/>
      <c r="H1163" s="81"/>
      <c r="I1163" s="81"/>
      <c r="J1163" s="81"/>
    </row>
    <row r="1164">
      <c r="F1164" s="81"/>
      <c r="G1164" s="81"/>
      <c r="H1164" s="81"/>
      <c r="I1164" s="81"/>
      <c r="J1164" s="81"/>
    </row>
    <row r="1165">
      <c r="F1165" s="81"/>
      <c r="G1165" s="81"/>
      <c r="H1165" s="81"/>
      <c r="I1165" s="81"/>
      <c r="J1165" s="81"/>
    </row>
    <row r="1166">
      <c r="F1166" s="81"/>
      <c r="G1166" s="81"/>
      <c r="H1166" s="81"/>
      <c r="I1166" s="81"/>
      <c r="J1166" s="81"/>
    </row>
    <row r="1167">
      <c r="F1167" s="81"/>
      <c r="G1167" s="81"/>
      <c r="H1167" s="81"/>
      <c r="I1167" s="81"/>
      <c r="J1167" s="81"/>
    </row>
    <row r="1168">
      <c r="F1168" s="81"/>
      <c r="G1168" s="81"/>
      <c r="H1168" s="81"/>
      <c r="I1168" s="81"/>
      <c r="J1168" s="81"/>
    </row>
    <row r="1169">
      <c r="F1169" s="81"/>
      <c r="G1169" s="81"/>
      <c r="H1169" s="81"/>
      <c r="I1169" s="81"/>
      <c r="J1169" s="81"/>
    </row>
  </sheetData>
  <mergeCells count="3">
    <mergeCell ref="O129:P129"/>
    <mergeCell ref="O131:P131"/>
    <mergeCell ref="O140:P140"/>
  </mergeCells>
  <hyperlinks>
    <hyperlink r:id="rId1" ref="E427"/>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3431</v>
      </c>
      <c r="B1" s="1" t="s">
        <v>2</v>
      </c>
      <c r="C1" s="1" t="s">
        <v>3</v>
      </c>
      <c r="D1" s="1" t="s">
        <v>5</v>
      </c>
      <c r="E1" s="1" t="s">
        <v>6</v>
      </c>
      <c r="F1" s="4" t="s">
        <v>7</v>
      </c>
      <c r="G1" s="4" t="s">
        <v>8</v>
      </c>
      <c r="H1" s="4" t="s">
        <v>9</v>
      </c>
      <c r="I1" s="4" t="s">
        <v>10</v>
      </c>
      <c r="J1" s="4" t="s">
        <v>11</v>
      </c>
    </row>
    <row r="2">
      <c r="A2" s="7">
        <v>544.0</v>
      </c>
      <c r="B2" s="8" t="s">
        <v>3780</v>
      </c>
      <c r="C2" s="8" t="s">
        <v>3781</v>
      </c>
      <c r="D2" s="7">
        <v>2011.0</v>
      </c>
      <c r="E2" s="68" t="s">
        <v>3450</v>
      </c>
      <c r="F2" s="68" t="s">
        <v>3450</v>
      </c>
      <c r="G2" s="68" t="s">
        <v>3450</v>
      </c>
      <c r="H2" s="68" t="s">
        <v>3450</v>
      </c>
      <c r="I2" s="68" t="s">
        <v>3450</v>
      </c>
      <c r="J2" s="68" t="s">
        <v>3450</v>
      </c>
    </row>
    <row r="3">
      <c r="A3" s="7">
        <v>707.0</v>
      </c>
      <c r="B3" s="8" t="s">
        <v>3795</v>
      </c>
      <c r="C3" s="8" t="s">
        <v>3796</v>
      </c>
      <c r="D3" s="7">
        <v>2009.0</v>
      </c>
      <c r="E3" s="68" t="s">
        <v>3450</v>
      </c>
      <c r="F3" s="68" t="s">
        <v>3450</v>
      </c>
      <c r="G3" s="68" t="s">
        <v>3450</v>
      </c>
      <c r="H3" s="68" t="s">
        <v>3450</v>
      </c>
      <c r="I3" s="68" t="s">
        <v>3450</v>
      </c>
      <c r="J3" s="68" t="s">
        <v>3450</v>
      </c>
    </row>
    <row r="4">
      <c r="A4" s="7">
        <v>821.0</v>
      </c>
      <c r="B4" s="8" t="s">
        <v>3814</v>
      </c>
      <c r="C4" s="8" t="s">
        <v>3815</v>
      </c>
      <c r="D4" s="7">
        <v>2007.0</v>
      </c>
      <c r="E4" s="68" t="s">
        <v>3450</v>
      </c>
      <c r="F4" s="68" t="s">
        <v>3450</v>
      </c>
      <c r="G4" s="68" t="s">
        <v>3450</v>
      </c>
      <c r="H4" s="68" t="s">
        <v>3450</v>
      </c>
      <c r="I4" s="68" t="s">
        <v>3450</v>
      </c>
      <c r="J4" s="68" t="s">
        <v>3450</v>
      </c>
    </row>
    <row r="5">
      <c r="A5" s="7">
        <v>845.0</v>
      </c>
      <c r="B5" s="8" t="s">
        <v>3816</v>
      </c>
      <c r="C5" s="8" t="s">
        <v>3817</v>
      </c>
      <c r="D5" s="7">
        <v>2007.0</v>
      </c>
      <c r="E5" s="68" t="s">
        <v>3450</v>
      </c>
      <c r="F5" s="68" t="s">
        <v>3450</v>
      </c>
      <c r="G5" s="68" t="s">
        <v>3450</v>
      </c>
      <c r="H5" s="68" t="s">
        <v>3450</v>
      </c>
      <c r="I5" s="68" t="s">
        <v>3450</v>
      </c>
      <c r="J5" s="68" t="s">
        <v>3450</v>
      </c>
    </row>
    <row r="6">
      <c r="A6" s="7">
        <v>1.0</v>
      </c>
      <c r="B6" s="8" t="s">
        <v>28</v>
      </c>
      <c r="C6" s="8" t="s">
        <v>29</v>
      </c>
      <c r="D6" s="7">
        <v>2019.0</v>
      </c>
      <c r="E6" s="9" t="s">
        <v>31</v>
      </c>
      <c r="F6" s="9" t="s">
        <v>31</v>
      </c>
      <c r="G6" s="9" t="s">
        <v>31</v>
      </c>
      <c r="H6" s="9" t="s">
        <v>31</v>
      </c>
      <c r="I6" s="9" t="s">
        <v>31</v>
      </c>
      <c r="J6" s="9" t="s">
        <v>31</v>
      </c>
    </row>
    <row r="7">
      <c r="A7" s="7">
        <v>2.0</v>
      </c>
      <c r="B7" s="8" t="s">
        <v>32</v>
      </c>
      <c r="C7" s="8" t="s">
        <v>33</v>
      </c>
      <c r="D7" s="7">
        <v>2019.0</v>
      </c>
      <c r="E7" s="9" t="s">
        <v>31</v>
      </c>
      <c r="F7" s="9" t="s">
        <v>31</v>
      </c>
      <c r="G7" s="9" t="s">
        <v>31</v>
      </c>
      <c r="H7" s="9" t="s">
        <v>31</v>
      </c>
      <c r="I7" s="9" t="s">
        <v>31</v>
      </c>
      <c r="J7" s="9" t="s">
        <v>31</v>
      </c>
    </row>
    <row r="8">
      <c r="A8" s="7">
        <v>11.0</v>
      </c>
      <c r="B8" s="8" t="s">
        <v>88</v>
      </c>
      <c r="C8" s="8" t="s">
        <v>89</v>
      </c>
      <c r="D8" s="7">
        <v>2018.0</v>
      </c>
      <c r="E8" s="9" t="s">
        <v>31</v>
      </c>
      <c r="F8" s="9" t="s">
        <v>31</v>
      </c>
      <c r="G8" s="9" t="s">
        <v>31</v>
      </c>
      <c r="H8" s="9" t="s">
        <v>31</v>
      </c>
      <c r="I8" s="9" t="s">
        <v>31</v>
      </c>
      <c r="J8" s="9" t="s">
        <v>31</v>
      </c>
    </row>
    <row r="9">
      <c r="A9" s="7">
        <v>12.0</v>
      </c>
      <c r="B9" s="8" t="s">
        <v>91</v>
      </c>
      <c r="C9" s="8" t="s">
        <v>92</v>
      </c>
      <c r="D9" s="7">
        <v>2018.0</v>
      </c>
      <c r="E9" s="9" t="s">
        <v>31</v>
      </c>
      <c r="F9" s="9" t="s">
        <v>31</v>
      </c>
      <c r="G9" s="9" t="s">
        <v>31</v>
      </c>
      <c r="H9" s="9" t="s">
        <v>31</v>
      </c>
      <c r="I9" s="9" t="s">
        <v>31</v>
      </c>
      <c r="J9" s="9" t="s">
        <v>31</v>
      </c>
    </row>
    <row r="10">
      <c r="A10" s="34">
        <v>18.0</v>
      </c>
      <c r="B10" s="35" t="s">
        <v>2660</v>
      </c>
      <c r="C10" s="35" t="s">
        <v>2661</v>
      </c>
      <c r="D10" s="35">
        <v>2018.0</v>
      </c>
      <c r="E10" s="9" t="s">
        <v>31</v>
      </c>
      <c r="F10" s="9" t="s">
        <v>31</v>
      </c>
      <c r="G10" s="9" t="s">
        <v>31</v>
      </c>
      <c r="H10" s="9" t="s">
        <v>31</v>
      </c>
      <c r="I10" s="9" t="s">
        <v>31</v>
      </c>
      <c r="J10" s="9" t="s">
        <v>31</v>
      </c>
    </row>
    <row r="11">
      <c r="A11" s="34">
        <v>27.0</v>
      </c>
      <c r="B11" s="35" t="s">
        <v>2663</v>
      </c>
      <c r="C11" s="35" t="s">
        <v>2664</v>
      </c>
      <c r="D11" s="35">
        <v>2018.0</v>
      </c>
      <c r="E11" s="9" t="s">
        <v>31</v>
      </c>
      <c r="F11" s="9" t="s">
        <v>31</v>
      </c>
      <c r="G11" s="9" t="s">
        <v>31</v>
      </c>
      <c r="H11" s="9" t="s">
        <v>31</v>
      </c>
      <c r="I11" s="9" t="s">
        <v>31</v>
      </c>
      <c r="J11" s="9" t="s">
        <v>31</v>
      </c>
    </row>
    <row r="12">
      <c r="A12" s="34">
        <v>29.0</v>
      </c>
      <c r="B12" s="35" t="s">
        <v>2666</v>
      </c>
      <c r="C12" s="35" t="s">
        <v>2667</v>
      </c>
      <c r="D12" s="35">
        <v>2018.0</v>
      </c>
      <c r="E12" s="9" t="s">
        <v>31</v>
      </c>
      <c r="F12" s="9" t="s">
        <v>31</v>
      </c>
      <c r="G12" s="9" t="s">
        <v>31</v>
      </c>
      <c r="H12" s="9" t="s">
        <v>31</v>
      </c>
      <c r="I12" s="9" t="s">
        <v>31</v>
      </c>
      <c r="J12" s="9" t="s">
        <v>31</v>
      </c>
    </row>
    <row r="13">
      <c r="A13" s="34">
        <v>39.0</v>
      </c>
      <c r="B13" s="35" t="s">
        <v>2669</v>
      </c>
      <c r="C13" s="35" t="s">
        <v>2670</v>
      </c>
      <c r="D13" s="35">
        <v>2018.0</v>
      </c>
      <c r="E13" s="9" t="s">
        <v>31</v>
      </c>
      <c r="F13" s="9" t="s">
        <v>31</v>
      </c>
      <c r="G13" s="9" t="s">
        <v>31</v>
      </c>
      <c r="H13" s="9" t="s">
        <v>31</v>
      </c>
      <c r="I13" s="9" t="s">
        <v>31</v>
      </c>
      <c r="J13" s="9" t="s">
        <v>31</v>
      </c>
    </row>
    <row r="14">
      <c r="A14" s="34">
        <v>41.0</v>
      </c>
      <c r="B14" s="35" t="s">
        <v>2672</v>
      </c>
      <c r="C14" s="35" t="s">
        <v>2673</v>
      </c>
      <c r="D14" s="35">
        <v>2018.0</v>
      </c>
      <c r="E14" s="9" t="s">
        <v>31</v>
      </c>
      <c r="F14" s="9" t="s">
        <v>31</v>
      </c>
      <c r="G14" s="9" t="s">
        <v>31</v>
      </c>
      <c r="H14" s="9" t="s">
        <v>31</v>
      </c>
      <c r="I14" s="9" t="s">
        <v>31</v>
      </c>
      <c r="J14" s="9" t="s">
        <v>31</v>
      </c>
    </row>
    <row r="15">
      <c r="A15" s="34">
        <v>42.0</v>
      </c>
      <c r="B15" s="35" t="s">
        <v>2675</v>
      </c>
      <c r="C15" s="35" t="s">
        <v>2676</v>
      </c>
      <c r="D15" s="35">
        <v>2018.0</v>
      </c>
      <c r="E15" s="9" t="s">
        <v>31</v>
      </c>
      <c r="F15" s="9" t="s">
        <v>31</v>
      </c>
      <c r="G15" s="9" t="s">
        <v>31</v>
      </c>
      <c r="H15" s="9" t="s">
        <v>31</v>
      </c>
      <c r="I15" s="9" t="s">
        <v>31</v>
      </c>
      <c r="J15" s="9" t="s">
        <v>31</v>
      </c>
    </row>
    <row r="16">
      <c r="A16" s="34">
        <v>45.0</v>
      </c>
      <c r="B16" s="35" t="s">
        <v>2678</v>
      </c>
      <c r="C16" s="35" t="s">
        <v>2679</v>
      </c>
      <c r="D16" s="35">
        <v>2018.0</v>
      </c>
      <c r="E16" s="9" t="s">
        <v>31</v>
      </c>
      <c r="F16" s="9" t="s">
        <v>31</v>
      </c>
      <c r="G16" s="9" t="s">
        <v>31</v>
      </c>
      <c r="H16" s="9" t="s">
        <v>31</v>
      </c>
      <c r="I16" s="9" t="s">
        <v>31</v>
      </c>
      <c r="J16" s="9" t="s">
        <v>31</v>
      </c>
    </row>
    <row r="17">
      <c r="A17" s="34">
        <v>49.0</v>
      </c>
      <c r="B17" s="35" t="s">
        <v>2681</v>
      </c>
      <c r="C17" s="35" t="s">
        <v>2682</v>
      </c>
      <c r="D17" s="35">
        <v>2018.0</v>
      </c>
      <c r="E17" s="9" t="s">
        <v>31</v>
      </c>
      <c r="F17" s="9" t="s">
        <v>31</v>
      </c>
      <c r="G17" s="9" t="s">
        <v>31</v>
      </c>
      <c r="H17" s="9" t="s">
        <v>31</v>
      </c>
      <c r="I17" s="9" t="s">
        <v>31</v>
      </c>
      <c r="J17" s="9" t="s">
        <v>31</v>
      </c>
    </row>
    <row r="18">
      <c r="A18" s="34">
        <v>50.0</v>
      </c>
      <c r="B18" s="35" t="s">
        <v>2684</v>
      </c>
      <c r="C18" s="35" t="s">
        <v>2685</v>
      </c>
      <c r="D18" s="35">
        <v>2018.0</v>
      </c>
      <c r="E18" s="9" t="s">
        <v>31</v>
      </c>
      <c r="F18" s="9" t="s">
        <v>31</v>
      </c>
      <c r="G18" s="9" t="s">
        <v>31</v>
      </c>
      <c r="H18" s="9" t="s">
        <v>31</v>
      </c>
      <c r="I18" s="9" t="s">
        <v>31</v>
      </c>
      <c r="J18" s="9" t="s">
        <v>31</v>
      </c>
    </row>
    <row r="19">
      <c r="A19" s="7">
        <v>51.0</v>
      </c>
      <c r="B19" s="8" t="s">
        <v>3743</v>
      </c>
      <c r="C19" s="8" t="s">
        <v>3744</v>
      </c>
      <c r="D19" s="7">
        <v>2018.0</v>
      </c>
      <c r="E19" s="9" t="s">
        <v>31</v>
      </c>
      <c r="F19" s="9" t="s">
        <v>31</v>
      </c>
      <c r="G19" s="9" t="s">
        <v>31</v>
      </c>
      <c r="H19" s="9" t="s">
        <v>31</v>
      </c>
      <c r="I19" s="9" t="s">
        <v>31</v>
      </c>
      <c r="J19" s="9" t="s">
        <v>31</v>
      </c>
    </row>
    <row r="20">
      <c r="A20" s="34">
        <v>54.0</v>
      </c>
      <c r="B20" s="35" t="s">
        <v>2687</v>
      </c>
      <c r="C20" s="35" t="s">
        <v>2688</v>
      </c>
      <c r="D20" s="35">
        <v>2018.0</v>
      </c>
      <c r="E20" s="9" t="s">
        <v>31</v>
      </c>
      <c r="F20" s="9" t="s">
        <v>31</v>
      </c>
      <c r="G20" s="9" t="s">
        <v>31</v>
      </c>
      <c r="H20" s="9" t="s">
        <v>31</v>
      </c>
      <c r="I20" s="9" t="s">
        <v>31</v>
      </c>
      <c r="J20" s="9" t="s">
        <v>31</v>
      </c>
    </row>
    <row r="21">
      <c r="A21" s="34">
        <v>55.0</v>
      </c>
      <c r="B21" s="35" t="s">
        <v>2690</v>
      </c>
      <c r="C21" s="35" t="s">
        <v>2691</v>
      </c>
      <c r="D21" s="35">
        <v>2017.0</v>
      </c>
      <c r="E21" s="9" t="s">
        <v>31</v>
      </c>
      <c r="F21" s="9" t="s">
        <v>31</v>
      </c>
      <c r="G21" s="9" t="s">
        <v>31</v>
      </c>
      <c r="H21" s="9" t="s">
        <v>31</v>
      </c>
      <c r="I21" s="9" t="s">
        <v>31</v>
      </c>
      <c r="J21" s="9" t="s">
        <v>31</v>
      </c>
    </row>
    <row r="22">
      <c r="A22" s="34">
        <v>56.0</v>
      </c>
      <c r="B22" s="35" t="s">
        <v>2693</v>
      </c>
      <c r="C22" s="35" t="s">
        <v>2694</v>
      </c>
      <c r="D22" s="35">
        <v>2017.0</v>
      </c>
      <c r="E22" s="9" t="s">
        <v>31</v>
      </c>
      <c r="F22" s="9" t="s">
        <v>31</v>
      </c>
      <c r="G22" s="9" t="s">
        <v>31</v>
      </c>
      <c r="H22" s="9" t="s">
        <v>31</v>
      </c>
      <c r="I22" s="9" t="s">
        <v>31</v>
      </c>
      <c r="J22" s="9" t="s">
        <v>31</v>
      </c>
    </row>
    <row r="23">
      <c r="A23" s="34">
        <v>58.0</v>
      </c>
      <c r="B23" s="35" t="s">
        <v>2696</v>
      </c>
      <c r="C23" s="35" t="s">
        <v>2697</v>
      </c>
      <c r="D23" s="35">
        <v>2017.0</v>
      </c>
      <c r="E23" s="9" t="s">
        <v>31</v>
      </c>
      <c r="F23" s="9" t="s">
        <v>31</v>
      </c>
      <c r="G23" s="9" t="s">
        <v>31</v>
      </c>
      <c r="H23" s="9" t="s">
        <v>31</v>
      </c>
      <c r="I23" s="9" t="s">
        <v>31</v>
      </c>
      <c r="J23" s="9" t="s">
        <v>31</v>
      </c>
    </row>
    <row r="24">
      <c r="A24" s="34">
        <v>62.0</v>
      </c>
      <c r="B24" s="8" t="s">
        <v>3747</v>
      </c>
      <c r="C24" s="8" t="s">
        <v>3748</v>
      </c>
      <c r="D24" s="7">
        <v>2017.0</v>
      </c>
      <c r="E24" s="9" t="s">
        <v>31</v>
      </c>
      <c r="F24" s="9" t="s">
        <v>31</v>
      </c>
      <c r="G24" s="9" t="s">
        <v>31</v>
      </c>
      <c r="H24" s="9" t="s">
        <v>31</v>
      </c>
      <c r="I24" s="9" t="s">
        <v>31</v>
      </c>
      <c r="J24" s="9" t="s">
        <v>31</v>
      </c>
    </row>
    <row r="25">
      <c r="A25" s="34">
        <v>63.0</v>
      </c>
      <c r="B25" s="35" t="s">
        <v>2699</v>
      </c>
      <c r="C25" s="35" t="s">
        <v>2700</v>
      </c>
      <c r="D25" s="35">
        <v>2017.0</v>
      </c>
      <c r="E25" s="9" t="s">
        <v>31</v>
      </c>
      <c r="F25" s="9" t="s">
        <v>31</v>
      </c>
      <c r="G25" s="9" t="s">
        <v>31</v>
      </c>
      <c r="H25" s="9" t="s">
        <v>31</v>
      </c>
      <c r="I25" s="9" t="s">
        <v>31</v>
      </c>
      <c r="J25" s="9" t="s">
        <v>31</v>
      </c>
    </row>
    <row r="26">
      <c r="A26" s="34">
        <v>74.0</v>
      </c>
      <c r="B26" s="35" t="s">
        <v>2702</v>
      </c>
      <c r="C26" s="35" t="s">
        <v>2703</v>
      </c>
      <c r="D26" s="35">
        <v>2017.0</v>
      </c>
      <c r="E26" s="9" t="s">
        <v>31</v>
      </c>
      <c r="F26" s="9" t="s">
        <v>31</v>
      </c>
      <c r="G26" s="9" t="s">
        <v>31</v>
      </c>
      <c r="H26" s="9" t="s">
        <v>31</v>
      </c>
      <c r="I26" s="9" t="s">
        <v>31</v>
      </c>
      <c r="J26" s="9" t="s">
        <v>31</v>
      </c>
    </row>
    <row r="27">
      <c r="A27" s="34">
        <v>75.0</v>
      </c>
      <c r="B27" s="35" t="s">
        <v>2705</v>
      </c>
      <c r="C27" s="35" t="s">
        <v>2706</v>
      </c>
      <c r="D27" s="35">
        <v>2017.0</v>
      </c>
      <c r="E27" s="9" t="s">
        <v>31</v>
      </c>
      <c r="F27" s="9" t="s">
        <v>31</v>
      </c>
      <c r="G27" s="9" t="s">
        <v>31</v>
      </c>
      <c r="H27" s="9" t="s">
        <v>31</v>
      </c>
      <c r="I27" s="9" t="s">
        <v>31</v>
      </c>
      <c r="J27" s="9" t="s">
        <v>31</v>
      </c>
    </row>
    <row r="28">
      <c r="A28" s="34">
        <v>81.0</v>
      </c>
      <c r="B28" s="35" t="s">
        <v>2708</v>
      </c>
      <c r="C28" s="35" t="s">
        <v>2709</v>
      </c>
      <c r="D28" s="35">
        <v>2017.0</v>
      </c>
      <c r="E28" s="9" t="s">
        <v>31</v>
      </c>
      <c r="F28" s="9" t="s">
        <v>31</v>
      </c>
      <c r="G28" s="9" t="s">
        <v>31</v>
      </c>
      <c r="H28" s="9" t="s">
        <v>31</v>
      </c>
      <c r="I28" s="9" t="s">
        <v>31</v>
      </c>
      <c r="J28" s="9" t="s">
        <v>31</v>
      </c>
    </row>
    <row r="29">
      <c r="A29" s="34">
        <v>85.0</v>
      </c>
      <c r="B29" s="35" t="s">
        <v>2711</v>
      </c>
      <c r="C29" s="35" t="s">
        <v>2712</v>
      </c>
      <c r="D29" s="35">
        <v>2017.0</v>
      </c>
      <c r="E29" s="9" t="s">
        <v>31</v>
      </c>
      <c r="F29" s="9" t="s">
        <v>31</v>
      </c>
      <c r="G29" s="9" t="s">
        <v>31</v>
      </c>
      <c r="H29" s="9" t="s">
        <v>31</v>
      </c>
      <c r="I29" s="9" t="s">
        <v>31</v>
      </c>
      <c r="J29" s="9" t="s">
        <v>31</v>
      </c>
    </row>
    <row r="30">
      <c r="A30" s="34">
        <v>87.0</v>
      </c>
      <c r="B30" s="35" t="s">
        <v>2714</v>
      </c>
      <c r="C30" s="35" t="s">
        <v>2715</v>
      </c>
      <c r="D30" s="35">
        <v>2017.0</v>
      </c>
      <c r="E30" s="9" t="s">
        <v>31</v>
      </c>
      <c r="F30" s="9" t="s">
        <v>31</v>
      </c>
      <c r="G30" s="9" t="s">
        <v>31</v>
      </c>
      <c r="H30" s="9" t="s">
        <v>31</v>
      </c>
      <c r="I30" s="9" t="s">
        <v>31</v>
      </c>
      <c r="J30" s="9" t="s">
        <v>31</v>
      </c>
    </row>
    <row r="31">
      <c r="A31" s="34">
        <v>93.0</v>
      </c>
      <c r="B31" s="35" t="s">
        <v>2717</v>
      </c>
      <c r="C31" s="35" t="s">
        <v>2718</v>
      </c>
      <c r="D31" s="35">
        <v>2017.0</v>
      </c>
      <c r="E31" s="9" t="s">
        <v>31</v>
      </c>
      <c r="F31" s="9" t="s">
        <v>31</v>
      </c>
      <c r="G31" s="9" t="s">
        <v>31</v>
      </c>
      <c r="H31" s="9" t="s">
        <v>31</v>
      </c>
      <c r="I31" s="9" t="s">
        <v>31</v>
      </c>
      <c r="J31" s="9" t="s">
        <v>31</v>
      </c>
    </row>
    <row r="32">
      <c r="A32" s="34">
        <v>100.0</v>
      </c>
      <c r="B32" s="35" t="s">
        <v>2720</v>
      </c>
      <c r="C32" s="35" t="s">
        <v>2721</v>
      </c>
      <c r="D32" s="35">
        <v>2017.0</v>
      </c>
      <c r="E32" s="9" t="s">
        <v>31</v>
      </c>
      <c r="F32" s="9" t="s">
        <v>31</v>
      </c>
      <c r="G32" s="9" t="s">
        <v>31</v>
      </c>
      <c r="H32" s="9" t="s">
        <v>31</v>
      </c>
      <c r="I32" s="9" t="s">
        <v>31</v>
      </c>
      <c r="J32" s="9" t="s">
        <v>31</v>
      </c>
    </row>
    <row r="33">
      <c r="A33" s="34">
        <v>101.0</v>
      </c>
      <c r="B33" s="35" t="s">
        <v>2723</v>
      </c>
      <c r="C33" s="35" t="s">
        <v>2724</v>
      </c>
      <c r="D33" s="35">
        <v>2017.0</v>
      </c>
      <c r="E33" s="9" t="s">
        <v>31</v>
      </c>
      <c r="F33" s="9" t="s">
        <v>31</v>
      </c>
      <c r="G33" s="9" t="s">
        <v>31</v>
      </c>
      <c r="H33" s="9" t="s">
        <v>31</v>
      </c>
      <c r="I33" s="9" t="s">
        <v>31</v>
      </c>
      <c r="J33" s="9" t="s">
        <v>31</v>
      </c>
    </row>
    <row r="34">
      <c r="A34" s="34">
        <v>108.0</v>
      </c>
      <c r="B34" s="35" t="s">
        <v>2726</v>
      </c>
      <c r="C34" s="35" t="s">
        <v>2727</v>
      </c>
      <c r="D34" s="35">
        <v>2017.0</v>
      </c>
      <c r="E34" s="9" t="s">
        <v>31</v>
      </c>
      <c r="F34" s="9" t="s">
        <v>31</v>
      </c>
      <c r="G34" s="9" t="s">
        <v>31</v>
      </c>
      <c r="H34" s="9" t="s">
        <v>31</v>
      </c>
      <c r="I34" s="9" t="s">
        <v>31</v>
      </c>
      <c r="J34" s="9" t="s">
        <v>31</v>
      </c>
    </row>
    <row r="35">
      <c r="A35" s="34">
        <v>128.0</v>
      </c>
      <c r="B35" s="35" t="s">
        <v>2729</v>
      </c>
      <c r="C35" s="35" t="s">
        <v>2730</v>
      </c>
      <c r="D35" s="35">
        <v>2017.0</v>
      </c>
      <c r="E35" s="9" t="s">
        <v>31</v>
      </c>
      <c r="F35" s="9" t="s">
        <v>31</v>
      </c>
      <c r="G35" s="9" t="s">
        <v>31</v>
      </c>
      <c r="H35" s="9" t="s">
        <v>31</v>
      </c>
      <c r="I35" s="9" t="s">
        <v>31</v>
      </c>
      <c r="J35" s="9" t="s">
        <v>31</v>
      </c>
    </row>
    <row r="36">
      <c r="A36" s="34">
        <v>130.0</v>
      </c>
      <c r="B36" s="35" t="s">
        <v>2732</v>
      </c>
      <c r="C36" s="35" t="s">
        <v>2733</v>
      </c>
      <c r="D36" s="35">
        <v>2017.0</v>
      </c>
      <c r="E36" s="9" t="s">
        <v>31</v>
      </c>
      <c r="F36" s="9" t="s">
        <v>31</v>
      </c>
      <c r="G36" s="9" t="s">
        <v>31</v>
      </c>
      <c r="H36" s="9" t="s">
        <v>31</v>
      </c>
      <c r="I36" s="9" t="s">
        <v>31</v>
      </c>
      <c r="J36" s="9" t="s">
        <v>31</v>
      </c>
    </row>
    <row r="37">
      <c r="A37" s="34">
        <v>138.0</v>
      </c>
      <c r="B37" s="35" t="s">
        <v>2735</v>
      </c>
      <c r="C37" s="35" t="s">
        <v>2736</v>
      </c>
      <c r="D37" s="35">
        <v>2016.0</v>
      </c>
      <c r="E37" s="9" t="s">
        <v>31</v>
      </c>
      <c r="F37" s="9" t="s">
        <v>31</v>
      </c>
      <c r="G37" s="9" t="s">
        <v>31</v>
      </c>
      <c r="H37" s="9" t="s">
        <v>31</v>
      </c>
      <c r="I37" s="9" t="s">
        <v>31</v>
      </c>
      <c r="J37" s="9" t="s">
        <v>31</v>
      </c>
    </row>
    <row r="38">
      <c r="A38" s="34">
        <v>142.0</v>
      </c>
      <c r="B38" s="35" t="s">
        <v>2738</v>
      </c>
      <c r="C38" s="35" t="s">
        <v>2739</v>
      </c>
      <c r="D38" s="35">
        <v>2016.0</v>
      </c>
      <c r="E38" s="9" t="s">
        <v>31</v>
      </c>
      <c r="F38" s="9" t="s">
        <v>31</v>
      </c>
      <c r="G38" s="9" t="s">
        <v>31</v>
      </c>
      <c r="H38" s="9" t="s">
        <v>31</v>
      </c>
      <c r="I38" s="9" t="s">
        <v>31</v>
      </c>
      <c r="J38" s="9" t="s">
        <v>31</v>
      </c>
    </row>
    <row r="39">
      <c r="A39" s="34">
        <v>146.0</v>
      </c>
      <c r="B39" s="35" t="s">
        <v>2741</v>
      </c>
      <c r="C39" s="35" t="s">
        <v>2742</v>
      </c>
      <c r="D39" s="35">
        <v>2016.0</v>
      </c>
      <c r="E39" s="9" t="s">
        <v>31</v>
      </c>
      <c r="F39" s="9" t="s">
        <v>31</v>
      </c>
      <c r="G39" s="9" t="s">
        <v>31</v>
      </c>
      <c r="H39" s="9" t="s">
        <v>31</v>
      </c>
      <c r="I39" s="9" t="s">
        <v>31</v>
      </c>
      <c r="J39" s="9" t="s">
        <v>31</v>
      </c>
    </row>
    <row r="40">
      <c r="A40" s="34">
        <v>149.0</v>
      </c>
      <c r="B40" s="35" t="s">
        <v>2744</v>
      </c>
      <c r="C40" s="35" t="s">
        <v>2745</v>
      </c>
      <c r="D40" s="35">
        <v>2016.0</v>
      </c>
      <c r="E40" s="9" t="s">
        <v>31</v>
      </c>
      <c r="F40" s="9" t="s">
        <v>31</v>
      </c>
      <c r="G40" s="9" t="s">
        <v>31</v>
      </c>
      <c r="H40" s="9" t="s">
        <v>31</v>
      </c>
      <c r="I40" s="9" t="s">
        <v>31</v>
      </c>
      <c r="J40" s="9" t="s">
        <v>31</v>
      </c>
    </row>
    <row r="41">
      <c r="A41" s="34">
        <v>151.0</v>
      </c>
      <c r="B41" s="35" t="s">
        <v>2747</v>
      </c>
      <c r="C41" s="35" t="s">
        <v>2748</v>
      </c>
      <c r="D41" s="35">
        <v>2016.0</v>
      </c>
      <c r="E41" s="9" t="s">
        <v>31</v>
      </c>
      <c r="F41" s="9" t="s">
        <v>31</v>
      </c>
      <c r="G41" s="9" t="s">
        <v>31</v>
      </c>
      <c r="H41" s="9" t="s">
        <v>31</v>
      </c>
      <c r="I41" s="9" t="s">
        <v>31</v>
      </c>
      <c r="J41" s="9" t="s">
        <v>31</v>
      </c>
    </row>
    <row r="42">
      <c r="A42" s="34">
        <v>152.0</v>
      </c>
      <c r="B42" s="35" t="s">
        <v>2750</v>
      </c>
      <c r="C42" s="35" t="s">
        <v>2751</v>
      </c>
      <c r="D42" s="35">
        <v>2016.0</v>
      </c>
      <c r="E42" s="9" t="s">
        <v>31</v>
      </c>
      <c r="F42" s="9" t="s">
        <v>31</v>
      </c>
      <c r="G42" s="9" t="s">
        <v>31</v>
      </c>
      <c r="H42" s="9" t="s">
        <v>31</v>
      </c>
      <c r="I42" s="9" t="s">
        <v>31</v>
      </c>
      <c r="J42" s="9" t="s">
        <v>31</v>
      </c>
    </row>
    <row r="43">
      <c r="A43" s="34">
        <v>153.0</v>
      </c>
      <c r="B43" s="35" t="s">
        <v>2753</v>
      </c>
      <c r="C43" s="35" t="s">
        <v>2754</v>
      </c>
      <c r="D43" s="35">
        <v>2016.0</v>
      </c>
      <c r="E43" s="9" t="s">
        <v>31</v>
      </c>
      <c r="F43" s="9" t="s">
        <v>31</v>
      </c>
      <c r="G43" s="9" t="s">
        <v>31</v>
      </c>
      <c r="H43" s="9" t="s">
        <v>31</v>
      </c>
      <c r="I43" s="9" t="s">
        <v>31</v>
      </c>
      <c r="J43" s="9" t="s">
        <v>31</v>
      </c>
    </row>
    <row r="44">
      <c r="A44" s="34">
        <v>156.0</v>
      </c>
      <c r="B44" s="35" t="s">
        <v>2756</v>
      </c>
      <c r="C44" s="35" t="s">
        <v>2757</v>
      </c>
      <c r="D44" s="35">
        <v>2016.0</v>
      </c>
      <c r="E44" s="9" t="s">
        <v>31</v>
      </c>
      <c r="F44" s="9" t="s">
        <v>31</v>
      </c>
      <c r="G44" s="9" t="s">
        <v>31</v>
      </c>
      <c r="H44" s="9" t="s">
        <v>31</v>
      </c>
      <c r="I44" s="9" t="s">
        <v>31</v>
      </c>
      <c r="J44" s="9" t="s">
        <v>31</v>
      </c>
    </row>
    <row r="45">
      <c r="A45" s="34">
        <v>157.0</v>
      </c>
      <c r="B45" s="35" t="s">
        <v>2759</v>
      </c>
      <c r="C45" s="35" t="s">
        <v>2760</v>
      </c>
      <c r="D45" s="35">
        <v>2016.0</v>
      </c>
      <c r="E45" s="9" t="s">
        <v>31</v>
      </c>
      <c r="F45" s="9" t="s">
        <v>31</v>
      </c>
      <c r="G45" s="9" t="s">
        <v>31</v>
      </c>
      <c r="H45" s="9" t="s">
        <v>31</v>
      </c>
      <c r="I45" s="9" t="s">
        <v>31</v>
      </c>
      <c r="J45" s="9" t="s">
        <v>31</v>
      </c>
    </row>
    <row r="46">
      <c r="A46" s="34">
        <v>160.0</v>
      </c>
      <c r="B46" s="35" t="s">
        <v>2762</v>
      </c>
      <c r="C46" s="35" t="s">
        <v>2763</v>
      </c>
      <c r="D46" s="35">
        <v>2016.0</v>
      </c>
      <c r="E46" s="9" t="s">
        <v>31</v>
      </c>
      <c r="F46" s="9" t="s">
        <v>31</v>
      </c>
      <c r="G46" s="9" t="s">
        <v>31</v>
      </c>
      <c r="H46" s="9" t="s">
        <v>31</v>
      </c>
      <c r="I46" s="9" t="s">
        <v>31</v>
      </c>
      <c r="J46" s="9" t="s">
        <v>31</v>
      </c>
    </row>
    <row r="47">
      <c r="A47" s="34">
        <v>168.0</v>
      </c>
      <c r="B47" s="35" t="s">
        <v>2765</v>
      </c>
      <c r="C47" s="35" t="s">
        <v>2766</v>
      </c>
      <c r="D47" s="35">
        <v>2016.0</v>
      </c>
      <c r="E47" s="9" t="s">
        <v>31</v>
      </c>
      <c r="F47" s="9" t="s">
        <v>31</v>
      </c>
      <c r="G47" s="9" t="s">
        <v>31</v>
      </c>
      <c r="H47" s="9" t="s">
        <v>31</v>
      </c>
      <c r="I47" s="9" t="s">
        <v>31</v>
      </c>
      <c r="J47" s="9" t="s">
        <v>31</v>
      </c>
    </row>
    <row r="48">
      <c r="A48" s="34">
        <v>171.0</v>
      </c>
      <c r="B48" s="35" t="s">
        <v>2768</v>
      </c>
      <c r="C48" s="35" t="s">
        <v>2769</v>
      </c>
      <c r="D48" s="35">
        <v>2016.0</v>
      </c>
      <c r="E48" s="9" t="s">
        <v>31</v>
      </c>
      <c r="F48" s="9" t="s">
        <v>31</v>
      </c>
      <c r="G48" s="9" t="s">
        <v>31</v>
      </c>
      <c r="H48" s="9" t="s">
        <v>31</v>
      </c>
      <c r="I48" s="9" t="s">
        <v>31</v>
      </c>
      <c r="J48" s="9" t="s">
        <v>31</v>
      </c>
    </row>
    <row r="49">
      <c r="A49" s="34">
        <v>173.0</v>
      </c>
      <c r="B49" s="35" t="s">
        <v>2771</v>
      </c>
      <c r="C49" s="35" t="s">
        <v>2772</v>
      </c>
      <c r="D49" s="35">
        <v>2016.0</v>
      </c>
      <c r="E49" s="9" t="s">
        <v>31</v>
      </c>
      <c r="F49" s="9" t="s">
        <v>31</v>
      </c>
      <c r="G49" s="9" t="s">
        <v>31</v>
      </c>
      <c r="H49" s="9" t="s">
        <v>31</v>
      </c>
      <c r="I49" s="9" t="s">
        <v>31</v>
      </c>
      <c r="J49" s="9" t="s">
        <v>31</v>
      </c>
    </row>
    <row r="50">
      <c r="A50" s="34">
        <v>182.0</v>
      </c>
      <c r="B50" s="35" t="s">
        <v>2774</v>
      </c>
      <c r="C50" s="35" t="s">
        <v>2775</v>
      </c>
      <c r="D50" s="35">
        <v>2016.0</v>
      </c>
      <c r="E50" s="9" t="s">
        <v>31</v>
      </c>
      <c r="F50" s="9" t="s">
        <v>31</v>
      </c>
      <c r="G50" s="9" t="s">
        <v>31</v>
      </c>
      <c r="H50" s="9" t="s">
        <v>31</v>
      </c>
      <c r="I50" s="9" t="s">
        <v>31</v>
      </c>
      <c r="J50" s="9" t="s">
        <v>31</v>
      </c>
    </row>
    <row r="51">
      <c r="A51" s="34">
        <v>186.0</v>
      </c>
      <c r="B51" s="35" t="s">
        <v>2777</v>
      </c>
      <c r="C51" s="35" t="s">
        <v>2778</v>
      </c>
      <c r="D51" s="35">
        <v>2016.0</v>
      </c>
      <c r="E51" s="9" t="s">
        <v>31</v>
      </c>
      <c r="F51" s="9" t="s">
        <v>31</v>
      </c>
      <c r="G51" s="9" t="s">
        <v>31</v>
      </c>
      <c r="H51" s="9" t="s">
        <v>31</v>
      </c>
      <c r="I51" s="9" t="s">
        <v>31</v>
      </c>
      <c r="J51" s="9" t="s">
        <v>31</v>
      </c>
    </row>
    <row r="52">
      <c r="A52" s="34">
        <v>190.0</v>
      </c>
      <c r="B52" s="35" t="s">
        <v>2780</v>
      </c>
      <c r="C52" s="35" t="s">
        <v>2781</v>
      </c>
      <c r="D52" s="35">
        <v>2016.0</v>
      </c>
      <c r="E52" s="9" t="s">
        <v>31</v>
      </c>
      <c r="F52" s="9" t="s">
        <v>31</v>
      </c>
      <c r="G52" s="9" t="s">
        <v>31</v>
      </c>
      <c r="H52" s="9" t="s">
        <v>31</v>
      </c>
      <c r="I52" s="9" t="s">
        <v>31</v>
      </c>
      <c r="J52" s="9" t="s">
        <v>31</v>
      </c>
    </row>
    <row r="53">
      <c r="A53" s="34">
        <v>191.0</v>
      </c>
      <c r="B53" s="35" t="s">
        <v>2783</v>
      </c>
      <c r="C53" s="35" t="s">
        <v>2784</v>
      </c>
      <c r="D53" s="35">
        <v>2016.0</v>
      </c>
      <c r="E53" s="9" t="s">
        <v>31</v>
      </c>
      <c r="F53" s="9" t="s">
        <v>31</v>
      </c>
      <c r="G53" s="9" t="s">
        <v>31</v>
      </c>
      <c r="H53" s="9" t="s">
        <v>31</v>
      </c>
      <c r="I53" s="9" t="s">
        <v>31</v>
      </c>
      <c r="J53" s="9" t="s">
        <v>31</v>
      </c>
    </row>
    <row r="54">
      <c r="A54" s="34">
        <v>195.0</v>
      </c>
      <c r="B54" s="35" t="s">
        <v>2786</v>
      </c>
      <c r="C54" s="35" t="s">
        <v>2787</v>
      </c>
      <c r="D54" s="35">
        <v>2016.0</v>
      </c>
      <c r="E54" s="9" t="s">
        <v>31</v>
      </c>
      <c r="F54" s="9" t="s">
        <v>31</v>
      </c>
      <c r="G54" s="9" t="s">
        <v>31</v>
      </c>
      <c r="H54" s="9" t="s">
        <v>31</v>
      </c>
      <c r="I54" s="9" t="s">
        <v>31</v>
      </c>
      <c r="J54" s="9" t="s">
        <v>31</v>
      </c>
    </row>
    <row r="55">
      <c r="A55" s="7">
        <v>198.0</v>
      </c>
      <c r="B55" s="11" t="s">
        <v>601</v>
      </c>
      <c r="C55" s="11" t="s">
        <v>602</v>
      </c>
      <c r="D55" s="7">
        <v>2016.0</v>
      </c>
      <c r="E55" s="9" t="s">
        <v>31</v>
      </c>
      <c r="F55" s="9" t="s">
        <v>31</v>
      </c>
      <c r="G55" s="9" t="s">
        <v>31</v>
      </c>
      <c r="H55" s="9" t="s">
        <v>31</v>
      </c>
      <c r="I55" s="9" t="s">
        <v>31</v>
      </c>
      <c r="J55" s="9" t="s">
        <v>31</v>
      </c>
    </row>
    <row r="56">
      <c r="A56" s="7">
        <v>203.0</v>
      </c>
      <c r="B56" s="11" t="s">
        <v>619</v>
      </c>
      <c r="C56" s="11" t="s">
        <v>620</v>
      </c>
      <c r="D56" s="7">
        <v>2016.0</v>
      </c>
      <c r="E56" s="9" t="s">
        <v>31</v>
      </c>
      <c r="F56" s="9" t="s">
        <v>31</v>
      </c>
      <c r="G56" s="9" t="s">
        <v>31</v>
      </c>
      <c r="H56" s="9" t="s">
        <v>31</v>
      </c>
      <c r="I56" s="9" t="s">
        <v>31</v>
      </c>
      <c r="J56" s="9" t="s">
        <v>31</v>
      </c>
    </row>
    <row r="57">
      <c r="A57" s="34">
        <v>214.0</v>
      </c>
      <c r="B57" s="35" t="s">
        <v>2789</v>
      </c>
      <c r="C57" s="35" t="s">
        <v>2790</v>
      </c>
      <c r="D57" s="35">
        <v>2016.0</v>
      </c>
      <c r="E57" s="9" t="s">
        <v>31</v>
      </c>
      <c r="F57" s="9" t="s">
        <v>31</v>
      </c>
      <c r="G57" s="9" t="s">
        <v>31</v>
      </c>
      <c r="H57" s="9" t="s">
        <v>31</v>
      </c>
      <c r="I57" s="9" t="s">
        <v>31</v>
      </c>
      <c r="J57" s="9" t="s">
        <v>31</v>
      </c>
    </row>
    <row r="58">
      <c r="A58" s="34">
        <v>223.0</v>
      </c>
      <c r="B58" s="35" t="s">
        <v>2792</v>
      </c>
      <c r="C58" s="35" t="s">
        <v>2793</v>
      </c>
      <c r="D58" s="35">
        <v>2015.0</v>
      </c>
      <c r="E58" s="9" t="s">
        <v>31</v>
      </c>
      <c r="F58" s="9" t="s">
        <v>31</v>
      </c>
      <c r="G58" s="9" t="s">
        <v>31</v>
      </c>
      <c r="H58" s="9" t="s">
        <v>31</v>
      </c>
      <c r="I58" s="9" t="s">
        <v>31</v>
      </c>
      <c r="J58" s="9" t="s">
        <v>31</v>
      </c>
    </row>
    <row r="59">
      <c r="A59" s="34">
        <v>232.0</v>
      </c>
      <c r="B59" s="35" t="s">
        <v>2795</v>
      </c>
      <c r="C59" s="35" t="s">
        <v>2796</v>
      </c>
      <c r="D59" s="35">
        <v>2015.0</v>
      </c>
      <c r="E59" s="9" t="s">
        <v>31</v>
      </c>
      <c r="F59" s="9" t="s">
        <v>31</v>
      </c>
      <c r="G59" s="9" t="s">
        <v>31</v>
      </c>
      <c r="H59" s="9" t="s">
        <v>31</v>
      </c>
      <c r="I59" s="9" t="s">
        <v>31</v>
      </c>
      <c r="J59" s="9" t="s">
        <v>31</v>
      </c>
    </row>
    <row r="60">
      <c r="A60" s="34">
        <v>234.0</v>
      </c>
      <c r="B60" s="35" t="s">
        <v>2798</v>
      </c>
      <c r="C60" s="35" t="s">
        <v>2799</v>
      </c>
      <c r="D60" s="35">
        <v>2015.0</v>
      </c>
      <c r="E60" s="9" t="s">
        <v>31</v>
      </c>
      <c r="F60" s="9" t="s">
        <v>31</v>
      </c>
      <c r="G60" s="9" t="s">
        <v>31</v>
      </c>
      <c r="H60" s="9" t="s">
        <v>31</v>
      </c>
      <c r="I60" s="9" t="s">
        <v>31</v>
      </c>
      <c r="J60" s="9" t="s">
        <v>31</v>
      </c>
    </row>
    <row r="61">
      <c r="A61" s="34">
        <v>248.0</v>
      </c>
      <c r="B61" s="35" t="s">
        <v>2801</v>
      </c>
      <c r="C61" s="35" t="s">
        <v>2802</v>
      </c>
      <c r="D61" s="35">
        <v>2015.0</v>
      </c>
      <c r="E61" s="9" t="s">
        <v>31</v>
      </c>
      <c r="F61" s="9" t="s">
        <v>31</v>
      </c>
      <c r="G61" s="9" t="s">
        <v>31</v>
      </c>
      <c r="H61" s="9" t="s">
        <v>31</v>
      </c>
      <c r="I61" s="9" t="s">
        <v>31</v>
      </c>
      <c r="J61" s="9" t="s">
        <v>31</v>
      </c>
    </row>
    <row r="62">
      <c r="A62" s="34">
        <v>249.0</v>
      </c>
      <c r="B62" s="35" t="s">
        <v>2804</v>
      </c>
      <c r="C62" s="35" t="s">
        <v>2805</v>
      </c>
      <c r="D62" s="35">
        <v>2015.0</v>
      </c>
      <c r="E62" s="9" t="s">
        <v>31</v>
      </c>
      <c r="F62" s="9" t="s">
        <v>31</v>
      </c>
      <c r="G62" s="9" t="s">
        <v>31</v>
      </c>
      <c r="H62" s="9" t="s">
        <v>31</v>
      </c>
      <c r="I62" s="9" t="s">
        <v>31</v>
      </c>
      <c r="J62" s="9" t="s">
        <v>31</v>
      </c>
    </row>
    <row r="63">
      <c r="A63" s="34">
        <v>254.0</v>
      </c>
      <c r="B63" s="35" t="s">
        <v>2807</v>
      </c>
      <c r="C63" s="35" t="s">
        <v>2808</v>
      </c>
      <c r="D63" s="35">
        <v>2015.0</v>
      </c>
      <c r="E63" s="9" t="s">
        <v>31</v>
      </c>
      <c r="F63" s="9" t="s">
        <v>31</v>
      </c>
      <c r="G63" s="9" t="s">
        <v>31</v>
      </c>
      <c r="H63" s="9" t="s">
        <v>31</v>
      </c>
      <c r="I63" s="9" t="s">
        <v>31</v>
      </c>
      <c r="J63" s="9" t="s">
        <v>31</v>
      </c>
    </row>
    <row r="64">
      <c r="A64" s="34">
        <v>258.0</v>
      </c>
      <c r="B64" s="35" t="s">
        <v>2810</v>
      </c>
      <c r="C64" s="35" t="s">
        <v>2811</v>
      </c>
      <c r="D64" s="35">
        <v>2015.0</v>
      </c>
      <c r="E64" s="9" t="s">
        <v>31</v>
      </c>
      <c r="F64" s="9" t="s">
        <v>31</v>
      </c>
      <c r="G64" s="9" t="s">
        <v>31</v>
      </c>
      <c r="H64" s="9" t="s">
        <v>31</v>
      </c>
      <c r="I64" s="9" t="s">
        <v>31</v>
      </c>
      <c r="J64" s="9" t="s">
        <v>31</v>
      </c>
    </row>
    <row r="65">
      <c r="A65" s="34">
        <v>259.0</v>
      </c>
      <c r="B65" s="35" t="s">
        <v>2813</v>
      </c>
      <c r="C65" s="35" t="s">
        <v>2814</v>
      </c>
      <c r="D65" s="35">
        <v>2015.0</v>
      </c>
      <c r="E65" s="9" t="s">
        <v>31</v>
      </c>
      <c r="F65" s="9" t="s">
        <v>31</v>
      </c>
      <c r="G65" s="9" t="s">
        <v>31</v>
      </c>
      <c r="H65" s="9" t="s">
        <v>31</v>
      </c>
      <c r="I65" s="9" t="s">
        <v>31</v>
      </c>
      <c r="J65" s="9" t="s">
        <v>31</v>
      </c>
    </row>
    <row r="66">
      <c r="A66" s="7">
        <v>275.0</v>
      </c>
      <c r="B66" s="8" t="s">
        <v>3761</v>
      </c>
      <c r="C66" s="8" t="s">
        <v>3762</v>
      </c>
      <c r="D66" s="7">
        <v>2015.0</v>
      </c>
      <c r="E66" s="9" t="s">
        <v>31</v>
      </c>
      <c r="F66" s="9" t="s">
        <v>31</v>
      </c>
      <c r="G66" s="9" t="s">
        <v>31</v>
      </c>
      <c r="H66" s="9" t="s">
        <v>31</v>
      </c>
      <c r="I66" s="9" t="s">
        <v>31</v>
      </c>
      <c r="J66" s="9" t="s">
        <v>31</v>
      </c>
    </row>
    <row r="67">
      <c r="A67" s="34">
        <v>277.0</v>
      </c>
      <c r="B67" s="35" t="s">
        <v>2816</v>
      </c>
      <c r="C67" s="35" t="s">
        <v>2817</v>
      </c>
      <c r="D67" s="35">
        <v>2015.0</v>
      </c>
      <c r="E67" s="9" t="s">
        <v>31</v>
      </c>
      <c r="F67" s="9" t="s">
        <v>31</v>
      </c>
      <c r="G67" s="9" t="s">
        <v>31</v>
      </c>
      <c r="H67" s="9" t="s">
        <v>31</v>
      </c>
      <c r="I67" s="9" t="s">
        <v>31</v>
      </c>
      <c r="J67" s="9" t="s">
        <v>31</v>
      </c>
    </row>
    <row r="68">
      <c r="A68" s="34">
        <v>285.0</v>
      </c>
      <c r="B68" s="35" t="s">
        <v>2819</v>
      </c>
      <c r="C68" s="35" t="s">
        <v>2820</v>
      </c>
      <c r="D68" s="35">
        <v>2015.0</v>
      </c>
      <c r="E68" s="9" t="s">
        <v>31</v>
      </c>
      <c r="F68" s="9" t="s">
        <v>31</v>
      </c>
      <c r="G68" s="9" t="s">
        <v>31</v>
      </c>
      <c r="H68" s="9" t="s">
        <v>31</v>
      </c>
      <c r="I68" s="9" t="s">
        <v>31</v>
      </c>
      <c r="J68" s="9" t="s">
        <v>31</v>
      </c>
    </row>
    <row r="69">
      <c r="A69" s="34">
        <v>288.0</v>
      </c>
      <c r="B69" s="35" t="s">
        <v>2822</v>
      </c>
      <c r="C69" s="35" t="s">
        <v>2823</v>
      </c>
      <c r="D69" s="35">
        <v>2015.0</v>
      </c>
      <c r="E69" s="9" t="s">
        <v>31</v>
      </c>
      <c r="F69" s="9" t="s">
        <v>31</v>
      </c>
      <c r="G69" s="9" t="s">
        <v>31</v>
      </c>
      <c r="H69" s="9" t="s">
        <v>31</v>
      </c>
      <c r="I69" s="9" t="s">
        <v>31</v>
      </c>
      <c r="J69" s="9" t="s">
        <v>31</v>
      </c>
    </row>
    <row r="70">
      <c r="A70" s="34">
        <v>293.0</v>
      </c>
      <c r="B70" s="35" t="s">
        <v>2825</v>
      </c>
      <c r="C70" s="35" t="s">
        <v>2826</v>
      </c>
      <c r="D70" s="35">
        <v>2015.0</v>
      </c>
      <c r="E70" s="9" t="s">
        <v>31</v>
      </c>
      <c r="F70" s="9" t="s">
        <v>31</v>
      </c>
      <c r="G70" s="9" t="s">
        <v>31</v>
      </c>
      <c r="H70" s="9" t="s">
        <v>31</v>
      </c>
      <c r="I70" s="9" t="s">
        <v>31</v>
      </c>
      <c r="J70" s="9" t="s">
        <v>31</v>
      </c>
    </row>
    <row r="71">
      <c r="A71" s="34">
        <v>297.0</v>
      </c>
      <c r="B71" s="35" t="s">
        <v>2828</v>
      </c>
      <c r="C71" s="35" t="s">
        <v>2829</v>
      </c>
      <c r="D71" s="35">
        <v>2015.0</v>
      </c>
      <c r="E71" s="9" t="s">
        <v>31</v>
      </c>
      <c r="F71" s="9" t="s">
        <v>31</v>
      </c>
      <c r="G71" s="9" t="s">
        <v>31</v>
      </c>
      <c r="H71" s="9" t="s">
        <v>31</v>
      </c>
      <c r="I71" s="9" t="s">
        <v>31</v>
      </c>
      <c r="J71" s="9" t="s">
        <v>31</v>
      </c>
    </row>
    <row r="72">
      <c r="A72" s="34">
        <v>304.0</v>
      </c>
      <c r="B72" s="35" t="s">
        <v>2831</v>
      </c>
      <c r="C72" s="35" t="s">
        <v>2832</v>
      </c>
      <c r="D72" s="35">
        <v>2014.0</v>
      </c>
      <c r="E72" s="9" t="s">
        <v>31</v>
      </c>
      <c r="F72" s="9" t="s">
        <v>31</v>
      </c>
      <c r="G72" s="9" t="s">
        <v>31</v>
      </c>
      <c r="H72" s="9" t="s">
        <v>31</v>
      </c>
      <c r="I72" s="9" t="s">
        <v>31</v>
      </c>
      <c r="J72" s="9" t="s">
        <v>31</v>
      </c>
    </row>
    <row r="73">
      <c r="A73" s="34">
        <v>305.0</v>
      </c>
      <c r="B73" s="35" t="s">
        <v>2834</v>
      </c>
      <c r="C73" s="35" t="s">
        <v>2835</v>
      </c>
      <c r="D73" s="35">
        <v>2014.0</v>
      </c>
      <c r="E73" s="9" t="s">
        <v>31</v>
      </c>
      <c r="F73" s="9" t="s">
        <v>31</v>
      </c>
      <c r="G73" s="9" t="s">
        <v>31</v>
      </c>
      <c r="H73" s="9" t="s">
        <v>31</v>
      </c>
      <c r="I73" s="9" t="s">
        <v>31</v>
      </c>
      <c r="J73" s="9" t="s">
        <v>31</v>
      </c>
    </row>
    <row r="74">
      <c r="A74" s="34">
        <v>306.0</v>
      </c>
      <c r="B74" s="35" t="s">
        <v>2837</v>
      </c>
      <c r="C74" s="35" t="s">
        <v>2838</v>
      </c>
      <c r="D74" s="35">
        <v>2014.0</v>
      </c>
      <c r="E74" s="9" t="s">
        <v>31</v>
      </c>
      <c r="F74" s="9" t="s">
        <v>31</v>
      </c>
      <c r="G74" s="9" t="s">
        <v>31</v>
      </c>
      <c r="H74" s="9" t="s">
        <v>31</v>
      </c>
      <c r="I74" s="9" t="s">
        <v>31</v>
      </c>
      <c r="J74" s="9" t="s">
        <v>31</v>
      </c>
    </row>
    <row r="75">
      <c r="A75" s="34">
        <v>307.0</v>
      </c>
      <c r="B75" s="35" t="s">
        <v>2840</v>
      </c>
      <c r="C75" s="35" t="s">
        <v>2841</v>
      </c>
      <c r="D75" s="35">
        <v>2014.0</v>
      </c>
      <c r="E75" s="9" t="s">
        <v>31</v>
      </c>
      <c r="F75" s="9" t="s">
        <v>31</v>
      </c>
      <c r="G75" s="9" t="s">
        <v>31</v>
      </c>
      <c r="H75" s="9" t="s">
        <v>31</v>
      </c>
      <c r="I75" s="9" t="s">
        <v>31</v>
      </c>
      <c r="J75" s="9" t="s">
        <v>31</v>
      </c>
    </row>
    <row r="76">
      <c r="A76" s="34">
        <v>309.0</v>
      </c>
      <c r="B76" s="35" t="s">
        <v>2843</v>
      </c>
      <c r="C76" s="35" t="s">
        <v>2844</v>
      </c>
      <c r="D76" s="35">
        <v>2014.0</v>
      </c>
      <c r="E76" s="9" t="s">
        <v>31</v>
      </c>
      <c r="F76" s="9" t="s">
        <v>31</v>
      </c>
      <c r="G76" s="9" t="s">
        <v>31</v>
      </c>
      <c r="H76" s="9" t="s">
        <v>31</v>
      </c>
      <c r="I76" s="9" t="s">
        <v>31</v>
      </c>
      <c r="J76" s="9" t="s">
        <v>31</v>
      </c>
    </row>
    <row r="77">
      <c r="A77" s="34">
        <v>311.0</v>
      </c>
      <c r="B77" s="35" t="s">
        <v>2846</v>
      </c>
      <c r="C77" s="35" t="s">
        <v>2847</v>
      </c>
      <c r="D77" s="35">
        <v>2014.0</v>
      </c>
      <c r="E77" s="9" t="s">
        <v>31</v>
      </c>
      <c r="F77" s="9" t="s">
        <v>31</v>
      </c>
      <c r="G77" s="9" t="s">
        <v>31</v>
      </c>
      <c r="H77" s="9" t="s">
        <v>31</v>
      </c>
      <c r="I77" s="9" t="s">
        <v>31</v>
      </c>
      <c r="J77" s="9" t="s">
        <v>31</v>
      </c>
    </row>
    <row r="78">
      <c r="A78" s="34">
        <v>317.0</v>
      </c>
      <c r="B78" s="35" t="s">
        <v>2849</v>
      </c>
      <c r="C78" s="35" t="s">
        <v>2850</v>
      </c>
      <c r="D78" s="35">
        <v>2014.0</v>
      </c>
      <c r="E78" s="9" t="s">
        <v>31</v>
      </c>
      <c r="F78" s="9" t="s">
        <v>31</v>
      </c>
      <c r="G78" s="9" t="s">
        <v>31</v>
      </c>
      <c r="H78" s="9" t="s">
        <v>31</v>
      </c>
      <c r="I78" s="9" t="s">
        <v>31</v>
      </c>
      <c r="J78" s="9" t="s">
        <v>31</v>
      </c>
    </row>
    <row r="79">
      <c r="A79" s="34">
        <v>326.0</v>
      </c>
      <c r="B79" s="35" t="s">
        <v>2852</v>
      </c>
      <c r="C79" s="35" t="s">
        <v>2853</v>
      </c>
      <c r="D79" s="35">
        <v>2014.0</v>
      </c>
      <c r="E79" s="9" t="s">
        <v>31</v>
      </c>
      <c r="F79" s="9" t="s">
        <v>31</v>
      </c>
      <c r="G79" s="9" t="s">
        <v>31</v>
      </c>
      <c r="H79" s="9" t="s">
        <v>31</v>
      </c>
      <c r="I79" s="9" t="s">
        <v>31</v>
      </c>
      <c r="J79" s="9" t="s">
        <v>31</v>
      </c>
    </row>
    <row r="80">
      <c r="A80" s="34">
        <v>328.0</v>
      </c>
      <c r="B80" s="35" t="s">
        <v>2855</v>
      </c>
      <c r="C80" s="35" t="s">
        <v>2856</v>
      </c>
      <c r="D80" s="35">
        <v>2014.0</v>
      </c>
      <c r="E80" s="9" t="s">
        <v>31</v>
      </c>
      <c r="F80" s="9" t="s">
        <v>31</v>
      </c>
      <c r="G80" s="9" t="s">
        <v>31</v>
      </c>
      <c r="H80" s="9" t="s">
        <v>31</v>
      </c>
      <c r="I80" s="9" t="s">
        <v>31</v>
      </c>
      <c r="J80" s="9" t="s">
        <v>31</v>
      </c>
    </row>
    <row r="81">
      <c r="A81" s="34">
        <v>329.0</v>
      </c>
      <c r="B81" s="35" t="s">
        <v>2858</v>
      </c>
      <c r="C81" s="35" t="s">
        <v>2859</v>
      </c>
      <c r="D81" s="35">
        <v>2014.0</v>
      </c>
      <c r="E81" s="9" t="s">
        <v>31</v>
      </c>
      <c r="F81" s="9" t="s">
        <v>31</v>
      </c>
      <c r="G81" s="9" t="s">
        <v>31</v>
      </c>
      <c r="H81" s="9" t="s">
        <v>31</v>
      </c>
      <c r="I81" s="9" t="s">
        <v>31</v>
      </c>
      <c r="J81" s="9" t="s">
        <v>31</v>
      </c>
    </row>
    <row r="82">
      <c r="A82" s="34">
        <v>332.0</v>
      </c>
      <c r="B82" s="35" t="s">
        <v>2861</v>
      </c>
      <c r="C82" s="35" t="s">
        <v>2862</v>
      </c>
      <c r="D82" s="35">
        <v>2014.0</v>
      </c>
      <c r="E82" s="9" t="s">
        <v>31</v>
      </c>
      <c r="F82" s="9" t="s">
        <v>31</v>
      </c>
      <c r="G82" s="9" t="s">
        <v>31</v>
      </c>
      <c r="H82" s="9" t="s">
        <v>31</v>
      </c>
      <c r="I82" s="9" t="s">
        <v>31</v>
      </c>
      <c r="J82" s="9" t="s">
        <v>31</v>
      </c>
    </row>
    <row r="83">
      <c r="A83" s="34">
        <v>335.0</v>
      </c>
      <c r="B83" s="35" t="s">
        <v>2864</v>
      </c>
      <c r="C83" s="35" t="s">
        <v>2865</v>
      </c>
      <c r="D83" s="35">
        <v>2014.0</v>
      </c>
      <c r="E83" s="9" t="s">
        <v>31</v>
      </c>
      <c r="F83" s="9" t="s">
        <v>31</v>
      </c>
      <c r="G83" s="9" t="s">
        <v>31</v>
      </c>
      <c r="H83" s="9" t="s">
        <v>31</v>
      </c>
      <c r="I83" s="9" t="s">
        <v>31</v>
      </c>
      <c r="J83" s="9" t="s">
        <v>31</v>
      </c>
    </row>
    <row r="84">
      <c r="A84" s="7">
        <v>339.0</v>
      </c>
      <c r="B84" s="11" t="s">
        <v>1015</v>
      </c>
      <c r="C84" s="11" t="s">
        <v>1016</v>
      </c>
      <c r="D84" s="7">
        <v>2014.0</v>
      </c>
      <c r="E84" s="9" t="s">
        <v>31</v>
      </c>
      <c r="F84" s="9" t="s">
        <v>31</v>
      </c>
      <c r="G84" s="9" t="s">
        <v>31</v>
      </c>
      <c r="H84" s="9" t="s">
        <v>31</v>
      </c>
      <c r="I84" s="9" t="s">
        <v>31</v>
      </c>
      <c r="J84" s="9" t="s">
        <v>31</v>
      </c>
    </row>
    <row r="85">
      <c r="A85" s="34">
        <v>340.0</v>
      </c>
      <c r="B85" s="35" t="s">
        <v>2867</v>
      </c>
      <c r="C85" s="35" t="s">
        <v>2868</v>
      </c>
      <c r="D85" s="35">
        <v>2014.0</v>
      </c>
      <c r="E85" s="9" t="s">
        <v>31</v>
      </c>
      <c r="F85" s="9" t="s">
        <v>31</v>
      </c>
      <c r="G85" s="9" t="s">
        <v>31</v>
      </c>
      <c r="H85" s="9" t="s">
        <v>31</v>
      </c>
      <c r="I85" s="9" t="s">
        <v>31</v>
      </c>
      <c r="J85" s="9" t="s">
        <v>31</v>
      </c>
    </row>
    <row r="86">
      <c r="A86" s="34">
        <v>345.0</v>
      </c>
      <c r="B86" s="35" t="s">
        <v>2870</v>
      </c>
      <c r="C86" s="35" t="s">
        <v>2871</v>
      </c>
      <c r="D86" s="35">
        <v>2014.0</v>
      </c>
      <c r="E86" s="9" t="s">
        <v>31</v>
      </c>
      <c r="F86" s="9" t="s">
        <v>31</v>
      </c>
      <c r="G86" s="9" t="s">
        <v>31</v>
      </c>
      <c r="H86" s="9" t="s">
        <v>31</v>
      </c>
      <c r="I86" s="9" t="s">
        <v>31</v>
      </c>
      <c r="J86" s="9" t="s">
        <v>31</v>
      </c>
    </row>
    <row r="87">
      <c r="A87" s="34">
        <v>349.0</v>
      </c>
      <c r="B87" s="35" t="s">
        <v>2873</v>
      </c>
      <c r="C87" s="35" t="s">
        <v>2874</v>
      </c>
      <c r="D87" s="35">
        <v>2014.0</v>
      </c>
      <c r="E87" s="9" t="s">
        <v>31</v>
      </c>
      <c r="F87" s="9" t="s">
        <v>31</v>
      </c>
      <c r="G87" s="9" t="s">
        <v>31</v>
      </c>
      <c r="H87" s="9" t="s">
        <v>31</v>
      </c>
      <c r="I87" s="9" t="s">
        <v>31</v>
      </c>
      <c r="J87" s="9" t="s">
        <v>31</v>
      </c>
    </row>
    <row r="88">
      <c r="A88" s="34">
        <v>351.0</v>
      </c>
      <c r="B88" s="35" t="s">
        <v>2876</v>
      </c>
      <c r="C88" s="35" t="s">
        <v>2877</v>
      </c>
      <c r="D88" s="35">
        <v>2014.0</v>
      </c>
      <c r="E88" s="9" t="s">
        <v>31</v>
      </c>
      <c r="F88" s="9" t="s">
        <v>31</v>
      </c>
      <c r="G88" s="9" t="s">
        <v>31</v>
      </c>
      <c r="H88" s="9" t="s">
        <v>31</v>
      </c>
      <c r="I88" s="9" t="s">
        <v>31</v>
      </c>
      <c r="J88" s="9" t="s">
        <v>31</v>
      </c>
    </row>
    <row r="89">
      <c r="A89" s="34">
        <v>364.0</v>
      </c>
      <c r="B89" s="35" t="s">
        <v>2879</v>
      </c>
      <c r="C89" s="35" t="s">
        <v>2880</v>
      </c>
      <c r="D89" s="35">
        <v>2014.0</v>
      </c>
      <c r="E89" s="9" t="s">
        <v>31</v>
      </c>
      <c r="F89" s="9" t="s">
        <v>31</v>
      </c>
      <c r="G89" s="9" t="s">
        <v>31</v>
      </c>
      <c r="H89" s="9" t="s">
        <v>31</v>
      </c>
      <c r="I89" s="9" t="s">
        <v>31</v>
      </c>
      <c r="J89" s="9" t="s">
        <v>31</v>
      </c>
    </row>
    <row r="90">
      <c r="A90" s="34">
        <v>368.0</v>
      </c>
      <c r="B90" s="35" t="s">
        <v>2882</v>
      </c>
      <c r="C90" s="35" t="s">
        <v>2883</v>
      </c>
      <c r="D90" s="35">
        <v>2014.0</v>
      </c>
      <c r="E90" s="9" t="s">
        <v>31</v>
      </c>
      <c r="F90" s="9" t="s">
        <v>31</v>
      </c>
      <c r="G90" s="9" t="s">
        <v>31</v>
      </c>
      <c r="H90" s="9" t="s">
        <v>31</v>
      </c>
      <c r="I90" s="9" t="s">
        <v>31</v>
      </c>
      <c r="J90" s="9" t="s">
        <v>31</v>
      </c>
    </row>
    <row r="91">
      <c r="A91" s="34">
        <v>369.0</v>
      </c>
      <c r="B91" s="35" t="s">
        <v>2885</v>
      </c>
      <c r="C91" s="35" t="s">
        <v>2886</v>
      </c>
      <c r="D91" s="35">
        <v>2014.0</v>
      </c>
      <c r="E91" s="9" t="s">
        <v>31</v>
      </c>
      <c r="F91" s="9" t="s">
        <v>31</v>
      </c>
      <c r="G91" s="9" t="s">
        <v>31</v>
      </c>
      <c r="H91" s="9" t="s">
        <v>31</v>
      </c>
      <c r="I91" s="9" t="s">
        <v>31</v>
      </c>
      <c r="J91" s="9" t="s">
        <v>31</v>
      </c>
    </row>
    <row r="92">
      <c r="A92" s="34">
        <v>372.0</v>
      </c>
      <c r="B92" s="35" t="s">
        <v>2888</v>
      </c>
      <c r="C92" s="35" t="s">
        <v>2889</v>
      </c>
      <c r="D92" s="35">
        <v>2013.0</v>
      </c>
      <c r="E92" s="9" t="s">
        <v>31</v>
      </c>
      <c r="F92" s="9" t="s">
        <v>31</v>
      </c>
      <c r="G92" s="9" t="s">
        <v>31</v>
      </c>
      <c r="H92" s="9" t="s">
        <v>31</v>
      </c>
      <c r="I92" s="9" t="s">
        <v>31</v>
      </c>
      <c r="J92" s="9" t="s">
        <v>31</v>
      </c>
    </row>
    <row r="93">
      <c r="A93" s="34">
        <v>374.0</v>
      </c>
      <c r="B93" s="35" t="s">
        <v>2891</v>
      </c>
      <c r="C93" s="35" t="s">
        <v>2892</v>
      </c>
      <c r="D93" s="35">
        <v>2013.0</v>
      </c>
      <c r="E93" s="9" t="s">
        <v>31</v>
      </c>
      <c r="F93" s="9" t="s">
        <v>31</v>
      </c>
      <c r="G93" s="9" t="s">
        <v>31</v>
      </c>
      <c r="H93" s="9" t="s">
        <v>31</v>
      </c>
      <c r="I93" s="9" t="s">
        <v>31</v>
      </c>
      <c r="J93" s="9" t="s">
        <v>31</v>
      </c>
    </row>
    <row r="94">
      <c r="A94" s="34">
        <v>376.0</v>
      </c>
      <c r="B94" s="35" t="s">
        <v>2894</v>
      </c>
      <c r="C94" s="35" t="s">
        <v>2895</v>
      </c>
      <c r="D94" s="35">
        <v>2013.0</v>
      </c>
      <c r="E94" s="9" t="s">
        <v>31</v>
      </c>
      <c r="F94" s="9" t="s">
        <v>31</v>
      </c>
      <c r="G94" s="9" t="s">
        <v>31</v>
      </c>
      <c r="H94" s="9" t="s">
        <v>31</v>
      </c>
      <c r="I94" s="9" t="s">
        <v>31</v>
      </c>
      <c r="J94" s="9" t="s">
        <v>31</v>
      </c>
    </row>
    <row r="95">
      <c r="A95" s="34">
        <v>390.0</v>
      </c>
      <c r="B95" s="35" t="s">
        <v>2897</v>
      </c>
      <c r="C95" s="35" t="s">
        <v>2898</v>
      </c>
      <c r="D95" s="35">
        <v>2013.0</v>
      </c>
      <c r="E95" s="9" t="s">
        <v>31</v>
      </c>
      <c r="F95" s="9" t="s">
        <v>31</v>
      </c>
      <c r="G95" s="9" t="s">
        <v>31</v>
      </c>
      <c r="H95" s="9" t="s">
        <v>31</v>
      </c>
      <c r="I95" s="9" t="s">
        <v>31</v>
      </c>
      <c r="J95" s="9" t="s">
        <v>31</v>
      </c>
    </row>
    <row r="96">
      <c r="A96" s="34">
        <v>395.0</v>
      </c>
      <c r="B96" s="35" t="s">
        <v>2900</v>
      </c>
      <c r="C96" s="35" t="s">
        <v>2901</v>
      </c>
      <c r="D96" s="35">
        <v>2013.0</v>
      </c>
      <c r="E96" s="9" t="s">
        <v>31</v>
      </c>
      <c r="F96" s="9" t="s">
        <v>31</v>
      </c>
      <c r="G96" s="9" t="s">
        <v>31</v>
      </c>
      <c r="H96" s="9" t="s">
        <v>31</v>
      </c>
      <c r="I96" s="9" t="s">
        <v>31</v>
      </c>
      <c r="J96" s="9" t="s">
        <v>31</v>
      </c>
    </row>
    <row r="97">
      <c r="A97" s="7">
        <v>398.0</v>
      </c>
      <c r="B97" s="11" t="s">
        <v>1175</v>
      </c>
      <c r="C97" s="11" t="s">
        <v>1176</v>
      </c>
      <c r="D97" s="7">
        <v>2013.0</v>
      </c>
      <c r="E97" s="9" t="s">
        <v>31</v>
      </c>
      <c r="F97" s="9" t="s">
        <v>31</v>
      </c>
      <c r="G97" s="9" t="s">
        <v>31</v>
      </c>
      <c r="H97" s="9" t="s">
        <v>31</v>
      </c>
      <c r="I97" s="9" t="s">
        <v>31</v>
      </c>
      <c r="J97" s="9" t="s">
        <v>31</v>
      </c>
    </row>
    <row r="98">
      <c r="A98" s="34">
        <v>401.0</v>
      </c>
      <c r="B98" s="35" t="s">
        <v>2903</v>
      </c>
      <c r="C98" s="35" t="s">
        <v>2904</v>
      </c>
      <c r="D98" s="35">
        <v>2013.0</v>
      </c>
      <c r="E98" s="9" t="s">
        <v>31</v>
      </c>
      <c r="F98" s="9" t="s">
        <v>31</v>
      </c>
      <c r="G98" s="9" t="s">
        <v>31</v>
      </c>
      <c r="H98" s="9" t="s">
        <v>31</v>
      </c>
      <c r="I98" s="9" t="s">
        <v>31</v>
      </c>
      <c r="J98" s="9" t="s">
        <v>31</v>
      </c>
    </row>
    <row r="99">
      <c r="A99" s="34">
        <v>408.0</v>
      </c>
      <c r="B99" s="35" t="s">
        <v>2906</v>
      </c>
      <c r="C99" s="35" t="s">
        <v>2907</v>
      </c>
      <c r="D99" s="35">
        <v>2013.0</v>
      </c>
      <c r="E99" s="9" t="s">
        <v>31</v>
      </c>
      <c r="F99" s="9" t="s">
        <v>31</v>
      </c>
      <c r="G99" s="9" t="s">
        <v>31</v>
      </c>
      <c r="H99" s="9" t="s">
        <v>31</v>
      </c>
      <c r="I99" s="9" t="s">
        <v>31</v>
      </c>
      <c r="J99" s="9" t="s">
        <v>31</v>
      </c>
    </row>
    <row r="100">
      <c r="A100" s="7">
        <v>411.0</v>
      </c>
      <c r="B100" s="11" t="s">
        <v>1215</v>
      </c>
      <c r="C100" s="11" t="s">
        <v>1216</v>
      </c>
      <c r="D100" s="7">
        <v>2013.0</v>
      </c>
      <c r="E100" s="9" t="s">
        <v>31</v>
      </c>
      <c r="F100" s="9" t="s">
        <v>31</v>
      </c>
      <c r="G100" s="9" t="s">
        <v>31</v>
      </c>
      <c r="H100" s="9" t="s">
        <v>31</v>
      </c>
      <c r="I100" s="9" t="s">
        <v>31</v>
      </c>
      <c r="J100" s="9" t="s">
        <v>31</v>
      </c>
    </row>
    <row r="101">
      <c r="A101" s="34">
        <v>412.0</v>
      </c>
      <c r="B101" s="35" t="s">
        <v>2909</v>
      </c>
      <c r="C101" s="35" t="s">
        <v>2910</v>
      </c>
      <c r="D101" s="35">
        <v>2013.0</v>
      </c>
      <c r="E101" s="9" t="s">
        <v>31</v>
      </c>
      <c r="F101" s="9" t="s">
        <v>31</v>
      </c>
      <c r="G101" s="9" t="s">
        <v>31</v>
      </c>
      <c r="H101" s="9" t="s">
        <v>31</v>
      </c>
      <c r="I101" s="9" t="s">
        <v>31</v>
      </c>
      <c r="J101" s="9" t="s">
        <v>31</v>
      </c>
    </row>
    <row r="102">
      <c r="A102" s="34">
        <v>416.0</v>
      </c>
      <c r="B102" s="35" t="s">
        <v>2912</v>
      </c>
      <c r="C102" s="35" t="s">
        <v>2913</v>
      </c>
      <c r="D102" s="35">
        <v>2013.0</v>
      </c>
      <c r="E102" s="9" t="s">
        <v>31</v>
      </c>
      <c r="F102" s="9" t="s">
        <v>31</v>
      </c>
      <c r="G102" s="9" t="s">
        <v>31</v>
      </c>
      <c r="H102" s="9" t="s">
        <v>31</v>
      </c>
      <c r="I102" s="9" t="s">
        <v>31</v>
      </c>
      <c r="J102" s="9" t="s">
        <v>31</v>
      </c>
    </row>
    <row r="103">
      <c r="A103" s="34">
        <v>419.0</v>
      </c>
      <c r="B103" s="35" t="s">
        <v>2915</v>
      </c>
      <c r="C103" s="35" t="s">
        <v>2916</v>
      </c>
      <c r="D103" s="35">
        <v>2013.0</v>
      </c>
      <c r="E103" s="9" t="s">
        <v>31</v>
      </c>
      <c r="F103" s="9" t="s">
        <v>31</v>
      </c>
      <c r="G103" s="9" t="s">
        <v>31</v>
      </c>
      <c r="H103" s="9" t="s">
        <v>31</v>
      </c>
      <c r="I103" s="9" t="s">
        <v>31</v>
      </c>
      <c r="J103" s="9" t="s">
        <v>31</v>
      </c>
    </row>
    <row r="104">
      <c r="A104" s="34">
        <v>427.0</v>
      </c>
      <c r="B104" s="35" t="s">
        <v>2918</v>
      </c>
      <c r="C104" s="35" t="s">
        <v>2919</v>
      </c>
      <c r="D104" s="35">
        <v>2013.0</v>
      </c>
      <c r="E104" s="9" t="s">
        <v>31</v>
      </c>
      <c r="F104" s="9" t="s">
        <v>31</v>
      </c>
      <c r="G104" s="9" t="s">
        <v>31</v>
      </c>
      <c r="H104" s="9" t="s">
        <v>31</v>
      </c>
      <c r="I104" s="9" t="s">
        <v>31</v>
      </c>
      <c r="J104" s="9" t="s">
        <v>31</v>
      </c>
    </row>
    <row r="105">
      <c r="A105" s="34">
        <v>428.0</v>
      </c>
      <c r="B105" s="35" t="s">
        <v>2921</v>
      </c>
      <c r="C105" s="35" t="s">
        <v>2922</v>
      </c>
      <c r="D105" s="35">
        <v>2013.0</v>
      </c>
      <c r="E105" s="9" t="s">
        <v>31</v>
      </c>
      <c r="F105" s="9" t="s">
        <v>31</v>
      </c>
      <c r="G105" s="9" t="s">
        <v>31</v>
      </c>
      <c r="H105" s="9" t="s">
        <v>31</v>
      </c>
      <c r="I105" s="9" t="s">
        <v>31</v>
      </c>
      <c r="J105" s="9" t="s">
        <v>31</v>
      </c>
    </row>
    <row r="106">
      <c r="A106" s="34">
        <v>430.0</v>
      </c>
      <c r="B106" s="35" t="s">
        <v>2924</v>
      </c>
      <c r="C106" s="35" t="s">
        <v>2925</v>
      </c>
      <c r="D106" s="35">
        <v>2013.0</v>
      </c>
      <c r="E106" s="9" t="s">
        <v>31</v>
      </c>
      <c r="F106" s="9" t="s">
        <v>31</v>
      </c>
      <c r="G106" s="9" t="s">
        <v>31</v>
      </c>
      <c r="H106" s="9" t="s">
        <v>31</v>
      </c>
      <c r="I106" s="9" t="s">
        <v>31</v>
      </c>
      <c r="J106" s="9" t="s">
        <v>31</v>
      </c>
    </row>
    <row r="107">
      <c r="A107" s="34">
        <v>431.0</v>
      </c>
      <c r="B107" s="35" t="s">
        <v>2927</v>
      </c>
      <c r="C107" s="35" t="s">
        <v>2928</v>
      </c>
      <c r="D107" s="35">
        <v>2013.0</v>
      </c>
      <c r="E107" s="9" t="s">
        <v>31</v>
      </c>
      <c r="F107" s="9" t="s">
        <v>31</v>
      </c>
      <c r="G107" s="9" t="s">
        <v>31</v>
      </c>
      <c r="H107" s="9" t="s">
        <v>31</v>
      </c>
      <c r="I107" s="9" t="s">
        <v>31</v>
      </c>
      <c r="J107" s="9" t="s">
        <v>31</v>
      </c>
    </row>
    <row r="108">
      <c r="A108" s="34">
        <v>444.0</v>
      </c>
      <c r="B108" s="35" t="s">
        <v>2930</v>
      </c>
      <c r="C108" s="35" t="s">
        <v>2931</v>
      </c>
      <c r="D108" s="35">
        <v>2013.0</v>
      </c>
      <c r="E108" s="9" t="s">
        <v>31</v>
      </c>
      <c r="F108" s="9" t="s">
        <v>31</v>
      </c>
      <c r="G108" s="9" t="s">
        <v>31</v>
      </c>
      <c r="H108" s="9" t="s">
        <v>31</v>
      </c>
      <c r="I108" s="9" t="s">
        <v>31</v>
      </c>
      <c r="J108" s="9" t="s">
        <v>31</v>
      </c>
    </row>
    <row r="109">
      <c r="A109" s="34">
        <v>450.0</v>
      </c>
      <c r="B109" s="35" t="s">
        <v>2933</v>
      </c>
      <c r="C109" s="35" t="s">
        <v>2934</v>
      </c>
      <c r="D109" s="35">
        <v>2013.0</v>
      </c>
      <c r="E109" s="9" t="s">
        <v>31</v>
      </c>
      <c r="F109" s="9" t="s">
        <v>31</v>
      </c>
      <c r="G109" s="9" t="s">
        <v>31</v>
      </c>
      <c r="H109" s="9" t="s">
        <v>31</v>
      </c>
      <c r="I109" s="9" t="s">
        <v>31</v>
      </c>
      <c r="J109" s="9" t="s">
        <v>31</v>
      </c>
    </row>
    <row r="110">
      <c r="A110" s="34">
        <v>452.0</v>
      </c>
      <c r="B110" s="35" t="s">
        <v>2936</v>
      </c>
      <c r="C110" s="35" t="s">
        <v>2937</v>
      </c>
      <c r="D110" s="35">
        <v>2013.0</v>
      </c>
      <c r="E110" s="9" t="s">
        <v>31</v>
      </c>
      <c r="F110" s="9" t="s">
        <v>31</v>
      </c>
      <c r="G110" s="9" t="s">
        <v>31</v>
      </c>
      <c r="H110" s="9" t="s">
        <v>31</v>
      </c>
      <c r="I110" s="9" t="s">
        <v>31</v>
      </c>
      <c r="J110" s="9" t="s">
        <v>31</v>
      </c>
    </row>
    <row r="111">
      <c r="A111" s="34">
        <v>457.0</v>
      </c>
      <c r="B111" s="35" t="s">
        <v>2939</v>
      </c>
      <c r="C111" s="35" t="s">
        <v>2940</v>
      </c>
      <c r="D111" s="35">
        <v>2013.0</v>
      </c>
      <c r="E111" s="9" t="s">
        <v>31</v>
      </c>
      <c r="F111" s="9" t="s">
        <v>31</v>
      </c>
      <c r="G111" s="9" t="s">
        <v>31</v>
      </c>
      <c r="H111" s="9" t="s">
        <v>31</v>
      </c>
      <c r="I111" s="9" t="s">
        <v>31</v>
      </c>
      <c r="J111" s="9" t="s">
        <v>31</v>
      </c>
    </row>
    <row r="112">
      <c r="A112" s="34">
        <v>459.0</v>
      </c>
      <c r="B112" s="35" t="s">
        <v>2942</v>
      </c>
      <c r="C112" s="35" t="s">
        <v>2943</v>
      </c>
      <c r="D112" s="35">
        <v>2012.0</v>
      </c>
      <c r="E112" s="9" t="s">
        <v>31</v>
      </c>
      <c r="F112" s="9" t="s">
        <v>31</v>
      </c>
      <c r="G112" s="9" t="s">
        <v>31</v>
      </c>
      <c r="H112" s="9" t="s">
        <v>31</v>
      </c>
      <c r="I112" s="9" t="s">
        <v>31</v>
      </c>
      <c r="J112" s="9" t="s">
        <v>31</v>
      </c>
    </row>
    <row r="113">
      <c r="A113" s="34">
        <v>461.0</v>
      </c>
      <c r="B113" s="35" t="s">
        <v>2945</v>
      </c>
      <c r="C113" s="35" t="s">
        <v>2946</v>
      </c>
      <c r="D113" s="35">
        <v>2012.0</v>
      </c>
      <c r="E113" s="9" t="s">
        <v>31</v>
      </c>
      <c r="F113" s="9" t="s">
        <v>31</v>
      </c>
      <c r="G113" s="9" t="s">
        <v>31</v>
      </c>
      <c r="H113" s="9" t="s">
        <v>31</v>
      </c>
      <c r="I113" s="9" t="s">
        <v>31</v>
      </c>
      <c r="J113" s="9" t="s">
        <v>31</v>
      </c>
    </row>
    <row r="114">
      <c r="A114" s="34">
        <v>466.0</v>
      </c>
      <c r="B114" s="35" t="s">
        <v>2948</v>
      </c>
      <c r="C114" s="35" t="s">
        <v>2949</v>
      </c>
      <c r="D114" s="35">
        <v>2012.0</v>
      </c>
      <c r="E114" s="9" t="s">
        <v>31</v>
      </c>
      <c r="F114" s="9" t="s">
        <v>31</v>
      </c>
      <c r="G114" s="9" t="s">
        <v>31</v>
      </c>
      <c r="H114" s="9" t="s">
        <v>31</v>
      </c>
      <c r="I114" s="9" t="s">
        <v>31</v>
      </c>
      <c r="J114" s="9" t="s">
        <v>31</v>
      </c>
    </row>
    <row r="115">
      <c r="A115" s="34">
        <v>468.0</v>
      </c>
      <c r="B115" s="35" t="s">
        <v>2951</v>
      </c>
      <c r="C115" s="35" t="s">
        <v>2952</v>
      </c>
      <c r="D115" s="35">
        <v>2012.0</v>
      </c>
      <c r="E115" s="9" t="s">
        <v>31</v>
      </c>
      <c r="F115" s="9" t="s">
        <v>31</v>
      </c>
      <c r="G115" s="9" t="s">
        <v>31</v>
      </c>
      <c r="H115" s="9" t="s">
        <v>31</v>
      </c>
      <c r="I115" s="9" t="s">
        <v>31</v>
      </c>
      <c r="J115" s="9" t="s">
        <v>31</v>
      </c>
    </row>
    <row r="116">
      <c r="A116" s="34">
        <v>470.0</v>
      </c>
      <c r="B116" s="35" t="s">
        <v>2954</v>
      </c>
      <c r="C116" s="35" t="s">
        <v>2955</v>
      </c>
      <c r="D116" s="35">
        <v>2012.0</v>
      </c>
      <c r="E116" s="9" t="s">
        <v>31</v>
      </c>
      <c r="F116" s="9" t="s">
        <v>31</v>
      </c>
      <c r="G116" s="9" t="s">
        <v>31</v>
      </c>
      <c r="H116" s="9" t="s">
        <v>31</v>
      </c>
      <c r="I116" s="9" t="s">
        <v>31</v>
      </c>
      <c r="J116" s="9" t="s">
        <v>31</v>
      </c>
    </row>
    <row r="117">
      <c r="A117" s="34">
        <v>476.0</v>
      </c>
      <c r="B117" s="35" t="s">
        <v>2957</v>
      </c>
      <c r="C117" s="35" t="s">
        <v>2958</v>
      </c>
      <c r="D117" s="35">
        <v>2012.0</v>
      </c>
      <c r="E117" s="9" t="s">
        <v>31</v>
      </c>
      <c r="F117" s="9" t="s">
        <v>31</v>
      </c>
      <c r="G117" s="9" t="s">
        <v>31</v>
      </c>
      <c r="H117" s="9" t="s">
        <v>31</v>
      </c>
      <c r="I117" s="9" t="s">
        <v>31</v>
      </c>
      <c r="J117" s="9" t="s">
        <v>31</v>
      </c>
    </row>
    <row r="118">
      <c r="A118" s="34">
        <v>480.0</v>
      </c>
      <c r="B118" s="35" t="s">
        <v>2960</v>
      </c>
      <c r="C118" s="35" t="s">
        <v>2961</v>
      </c>
      <c r="D118" s="35">
        <v>2012.0</v>
      </c>
      <c r="E118" s="9" t="s">
        <v>31</v>
      </c>
      <c r="F118" s="9" t="s">
        <v>31</v>
      </c>
      <c r="G118" s="9" t="s">
        <v>31</v>
      </c>
      <c r="H118" s="9" t="s">
        <v>31</v>
      </c>
      <c r="I118" s="9" t="s">
        <v>31</v>
      </c>
      <c r="J118" s="9" t="s">
        <v>31</v>
      </c>
    </row>
    <row r="119">
      <c r="A119" s="34">
        <v>481.0</v>
      </c>
      <c r="B119" s="35" t="s">
        <v>2963</v>
      </c>
      <c r="C119" s="35" t="s">
        <v>2964</v>
      </c>
      <c r="D119" s="35">
        <v>2012.0</v>
      </c>
      <c r="E119" s="9" t="s">
        <v>31</v>
      </c>
      <c r="F119" s="9" t="s">
        <v>31</v>
      </c>
      <c r="G119" s="9" t="s">
        <v>31</v>
      </c>
      <c r="H119" s="9" t="s">
        <v>31</v>
      </c>
      <c r="I119" s="9" t="s">
        <v>31</v>
      </c>
      <c r="J119" s="9" t="s">
        <v>31</v>
      </c>
    </row>
    <row r="120">
      <c r="A120" s="7">
        <v>482.0</v>
      </c>
      <c r="B120" s="8" t="s">
        <v>3772</v>
      </c>
      <c r="C120" s="8" t="s">
        <v>3773</v>
      </c>
      <c r="D120" s="7">
        <v>2012.0</v>
      </c>
      <c r="E120" s="9" t="s">
        <v>31</v>
      </c>
      <c r="F120" s="9" t="s">
        <v>31</v>
      </c>
      <c r="G120" s="9" t="s">
        <v>31</v>
      </c>
      <c r="H120" s="9" t="s">
        <v>31</v>
      </c>
      <c r="I120" s="9" t="s">
        <v>31</v>
      </c>
      <c r="J120" s="9" t="s">
        <v>31</v>
      </c>
    </row>
    <row r="121">
      <c r="A121" s="34">
        <v>490.0</v>
      </c>
      <c r="B121" s="35" t="s">
        <v>2966</v>
      </c>
      <c r="C121" s="35" t="s">
        <v>2967</v>
      </c>
      <c r="D121" s="35">
        <v>2012.0</v>
      </c>
      <c r="E121" s="9" t="s">
        <v>31</v>
      </c>
      <c r="F121" s="9" t="s">
        <v>31</v>
      </c>
      <c r="G121" s="9" t="s">
        <v>31</v>
      </c>
      <c r="H121" s="9" t="s">
        <v>31</v>
      </c>
      <c r="I121" s="9" t="s">
        <v>31</v>
      </c>
      <c r="J121" s="9" t="s">
        <v>31</v>
      </c>
    </row>
    <row r="122">
      <c r="A122" s="34">
        <v>492.0</v>
      </c>
      <c r="B122" s="35" t="s">
        <v>2969</v>
      </c>
      <c r="C122" s="35" t="s">
        <v>2970</v>
      </c>
      <c r="D122" s="35">
        <v>2012.0</v>
      </c>
      <c r="E122" s="9" t="s">
        <v>31</v>
      </c>
      <c r="F122" s="9" t="s">
        <v>31</v>
      </c>
      <c r="G122" s="9" t="s">
        <v>31</v>
      </c>
      <c r="H122" s="9" t="s">
        <v>31</v>
      </c>
      <c r="I122" s="9" t="s">
        <v>31</v>
      </c>
      <c r="J122" s="9" t="s">
        <v>31</v>
      </c>
    </row>
    <row r="123">
      <c r="A123" s="34">
        <v>495.0</v>
      </c>
      <c r="B123" s="35" t="s">
        <v>2972</v>
      </c>
      <c r="C123" s="35" t="s">
        <v>2973</v>
      </c>
      <c r="D123" s="35">
        <v>2012.0</v>
      </c>
      <c r="E123" s="9" t="s">
        <v>31</v>
      </c>
      <c r="F123" s="9" t="s">
        <v>31</v>
      </c>
      <c r="G123" s="9" t="s">
        <v>31</v>
      </c>
      <c r="H123" s="9" t="s">
        <v>31</v>
      </c>
      <c r="I123" s="9" t="s">
        <v>31</v>
      </c>
      <c r="J123" s="9" t="s">
        <v>31</v>
      </c>
    </row>
    <row r="124">
      <c r="A124" s="7">
        <v>504.0</v>
      </c>
      <c r="B124" s="11" t="s">
        <v>1458</v>
      </c>
      <c r="C124" s="11" t="s">
        <v>1459</v>
      </c>
      <c r="D124" s="7">
        <v>2012.0</v>
      </c>
      <c r="E124" s="9" t="s">
        <v>31</v>
      </c>
      <c r="F124" s="9" t="s">
        <v>31</v>
      </c>
      <c r="G124" s="9" t="s">
        <v>31</v>
      </c>
      <c r="H124" s="9" t="s">
        <v>31</v>
      </c>
      <c r="I124" s="9" t="s">
        <v>31</v>
      </c>
      <c r="J124" s="9" t="s">
        <v>31</v>
      </c>
    </row>
    <row r="125">
      <c r="A125" s="34">
        <v>509.0</v>
      </c>
      <c r="B125" s="35" t="s">
        <v>2975</v>
      </c>
      <c r="C125" s="35" t="s">
        <v>2976</v>
      </c>
      <c r="D125" s="35">
        <v>2012.0</v>
      </c>
      <c r="E125" s="9" t="s">
        <v>31</v>
      </c>
      <c r="F125" s="9" t="s">
        <v>31</v>
      </c>
      <c r="G125" s="9" t="s">
        <v>31</v>
      </c>
      <c r="H125" s="9" t="s">
        <v>31</v>
      </c>
      <c r="I125" s="9" t="s">
        <v>31</v>
      </c>
      <c r="J125" s="9" t="s">
        <v>31</v>
      </c>
    </row>
    <row r="126">
      <c r="A126" s="34">
        <v>516.0</v>
      </c>
      <c r="B126" s="35" t="s">
        <v>2978</v>
      </c>
      <c r="C126" s="35" t="s">
        <v>2979</v>
      </c>
      <c r="D126" s="35">
        <v>2012.0</v>
      </c>
      <c r="E126" s="9" t="s">
        <v>31</v>
      </c>
      <c r="F126" s="9" t="s">
        <v>31</v>
      </c>
      <c r="G126" s="9" t="s">
        <v>31</v>
      </c>
      <c r="H126" s="9" t="s">
        <v>31</v>
      </c>
      <c r="I126" s="9" t="s">
        <v>31</v>
      </c>
      <c r="J126" s="9" t="s">
        <v>31</v>
      </c>
    </row>
    <row r="127">
      <c r="A127" s="34">
        <v>519.0</v>
      </c>
      <c r="B127" s="35" t="s">
        <v>2981</v>
      </c>
      <c r="C127" s="35" t="s">
        <v>2982</v>
      </c>
      <c r="D127" s="35">
        <v>2012.0</v>
      </c>
      <c r="E127" s="9" t="s">
        <v>31</v>
      </c>
      <c r="F127" s="9" t="s">
        <v>31</v>
      </c>
      <c r="G127" s="9" t="s">
        <v>31</v>
      </c>
      <c r="H127" s="9" t="s">
        <v>31</v>
      </c>
      <c r="I127" s="9" t="s">
        <v>31</v>
      </c>
      <c r="J127" s="9" t="s">
        <v>31</v>
      </c>
    </row>
    <row r="128">
      <c r="A128" s="34">
        <v>524.0</v>
      </c>
      <c r="B128" s="35" t="s">
        <v>2984</v>
      </c>
      <c r="C128" s="35" t="s">
        <v>2985</v>
      </c>
      <c r="D128" s="35">
        <v>2012.0</v>
      </c>
      <c r="E128" s="9" t="s">
        <v>31</v>
      </c>
      <c r="F128" s="9" t="s">
        <v>31</v>
      </c>
      <c r="G128" s="9" t="s">
        <v>31</v>
      </c>
      <c r="H128" s="9" t="s">
        <v>31</v>
      </c>
      <c r="I128" s="9" t="s">
        <v>31</v>
      </c>
      <c r="J128" s="9" t="s">
        <v>31</v>
      </c>
    </row>
    <row r="129">
      <c r="A129" s="34">
        <v>530.0</v>
      </c>
      <c r="B129" s="35" t="s">
        <v>2987</v>
      </c>
      <c r="C129" s="35" t="s">
        <v>2988</v>
      </c>
      <c r="D129" s="35">
        <v>2011.0</v>
      </c>
      <c r="E129" s="9" t="s">
        <v>31</v>
      </c>
      <c r="F129" s="9" t="s">
        <v>31</v>
      </c>
      <c r="G129" s="9" t="s">
        <v>31</v>
      </c>
      <c r="H129" s="9" t="s">
        <v>31</v>
      </c>
      <c r="I129" s="9" t="s">
        <v>31</v>
      </c>
      <c r="J129" s="9" t="s">
        <v>31</v>
      </c>
    </row>
    <row r="130">
      <c r="A130" s="34">
        <v>534.0</v>
      </c>
      <c r="B130" s="35" t="s">
        <v>2990</v>
      </c>
      <c r="C130" s="35" t="s">
        <v>2991</v>
      </c>
      <c r="D130" s="35">
        <v>2011.0</v>
      </c>
      <c r="E130" s="9" t="s">
        <v>31</v>
      </c>
      <c r="F130" s="9" t="s">
        <v>31</v>
      </c>
      <c r="G130" s="9" t="s">
        <v>31</v>
      </c>
      <c r="H130" s="9" t="s">
        <v>31</v>
      </c>
      <c r="I130" s="9" t="s">
        <v>31</v>
      </c>
      <c r="J130" s="9" t="s">
        <v>31</v>
      </c>
    </row>
    <row r="131">
      <c r="A131" s="34">
        <v>549.0</v>
      </c>
      <c r="B131" s="35" t="s">
        <v>2993</v>
      </c>
      <c r="C131" s="35" t="s">
        <v>2994</v>
      </c>
      <c r="D131" s="35">
        <v>2011.0</v>
      </c>
      <c r="E131" s="9" t="s">
        <v>31</v>
      </c>
      <c r="F131" s="9" t="s">
        <v>31</v>
      </c>
      <c r="G131" s="9" t="s">
        <v>31</v>
      </c>
      <c r="H131" s="9" t="s">
        <v>31</v>
      </c>
      <c r="I131" s="9" t="s">
        <v>31</v>
      </c>
      <c r="J131" s="9" t="s">
        <v>31</v>
      </c>
    </row>
    <row r="132">
      <c r="A132" s="34">
        <v>550.0</v>
      </c>
      <c r="B132" s="35" t="s">
        <v>2996</v>
      </c>
      <c r="C132" s="35" t="s">
        <v>2997</v>
      </c>
      <c r="D132" s="35">
        <v>2011.0</v>
      </c>
      <c r="E132" s="9" t="s">
        <v>31</v>
      </c>
      <c r="F132" s="9" t="s">
        <v>31</v>
      </c>
      <c r="G132" s="9" t="s">
        <v>31</v>
      </c>
      <c r="H132" s="9" t="s">
        <v>31</v>
      </c>
      <c r="I132" s="9" t="s">
        <v>31</v>
      </c>
      <c r="J132" s="9" t="s">
        <v>31</v>
      </c>
    </row>
    <row r="133">
      <c r="A133" s="34">
        <v>555.0</v>
      </c>
      <c r="B133" s="35" t="s">
        <v>2999</v>
      </c>
      <c r="C133" s="35" t="s">
        <v>3000</v>
      </c>
      <c r="D133" s="35">
        <v>2011.0</v>
      </c>
      <c r="E133" s="9" t="s">
        <v>31</v>
      </c>
      <c r="F133" s="9" t="s">
        <v>31</v>
      </c>
      <c r="G133" s="9" t="s">
        <v>31</v>
      </c>
      <c r="H133" s="9" t="s">
        <v>31</v>
      </c>
      <c r="I133" s="9" t="s">
        <v>31</v>
      </c>
      <c r="J133" s="9" t="s">
        <v>31</v>
      </c>
    </row>
    <row r="134">
      <c r="A134" s="34">
        <v>558.0</v>
      </c>
      <c r="B134" s="35" t="s">
        <v>3002</v>
      </c>
      <c r="C134" s="35" t="s">
        <v>3003</v>
      </c>
      <c r="D134" s="35">
        <v>2011.0</v>
      </c>
      <c r="E134" s="9" t="s">
        <v>31</v>
      </c>
      <c r="F134" s="9" t="s">
        <v>31</v>
      </c>
      <c r="G134" s="9" t="s">
        <v>31</v>
      </c>
      <c r="H134" s="9" t="s">
        <v>31</v>
      </c>
      <c r="I134" s="9" t="s">
        <v>31</v>
      </c>
      <c r="J134" s="9" t="s">
        <v>31</v>
      </c>
    </row>
    <row r="135">
      <c r="A135" s="34">
        <v>568.0</v>
      </c>
      <c r="B135" s="35" t="s">
        <v>3005</v>
      </c>
      <c r="C135" s="35" t="s">
        <v>3006</v>
      </c>
      <c r="D135" s="35">
        <v>2011.0</v>
      </c>
      <c r="E135" s="9" t="s">
        <v>31</v>
      </c>
      <c r="F135" s="9" t="s">
        <v>31</v>
      </c>
      <c r="G135" s="9" t="s">
        <v>31</v>
      </c>
      <c r="H135" s="9" t="s">
        <v>31</v>
      </c>
      <c r="I135" s="9" t="s">
        <v>31</v>
      </c>
      <c r="J135" s="9" t="s">
        <v>31</v>
      </c>
    </row>
    <row r="136">
      <c r="A136" s="34">
        <v>569.0</v>
      </c>
      <c r="B136" s="35" t="s">
        <v>3008</v>
      </c>
      <c r="C136" s="35" t="s">
        <v>3009</v>
      </c>
      <c r="D136" s="35">
        <v>2011.0</v>
      </c>
      <c r="E136" s="9" t="s">
        <v>31</v>
      </c>
      <c r="F136" s="9" t="s">
        <v>31</v>
      </c>
      <c r="G136" s="9" t="s">
        <v>31</v>
      </c>
      <c r="H136" s="9" t="s">
        <v>31</v>
      </c>
      <c r="I136" s="9" t="s">
        <v>31</v>
      </c>
      <c r="J136" s="9" t="s">
        <v>31</v>
      </c>
    </row>
    <row r="137">
      <c r="A137" s="34">
        <v>573.0</v>
      </c>
      <c r="B137" s="35" t="s">
        <v>3011</v>
      </c>
      <c r="C137" s="35" t="s">
        <v>3012</v>
      </c>
      <c r="D137" s="35">
        <v>2011.0</v>
      </c>
      <c r="E137" s="9" t="s">
        <v>31</v>
      </c>
      <c r="F137" s="9" t="s">
        <v>31</v>
      </c>
      <c r="G137" s="9" t="s">
        <v>31</v>
      </c>
      <c r="H137" s="9" t="s">
        <v>31</v>
      </c>
      <c r="I137" s="9" t="s">
        <v>31</v>
      </c>
      <c r="J137" s="9" t="s">
        <v>31</v>
      </c>
    </row>
    <row r="138">
      <c r="A138" s="34">
        <v>575.0</v>
      </c>
      <c r="B138" s="35" t="s">
        <v>3014</v>
      </c>
      <c r="C138" s="35" t="s">
        <v>3015</v>
      </c>
      <c r="D138" s="35">
        <v>2011.0</v>
      </c>
      <c r="E138" s="9" t="s">
        <v>31</v>
      </c>
      <c r="F138" s="9" t="s">
        <v>31</v>
      </c>
      <c r="G138" s="9" t="s">
        <v>31</v>
      </c>
      <c r="H138" s="9" t="s">
        <v>31</v>
      </c>
      <c r="I138" s="9" t="s">
        <v>31</v>
      </c>
      <c r="J138" s="9" t="s">
        <v>31</v>
      </c>
    </row>
    <row r="139">
      <c r="A139" s="34">
        <v>581.0</v>
      </c>
      <c r="B139" s="35" t="s">
        <v>3017</v>
      </c>
      <c r="C139" s="35" t="s">
        <v>3018</v>
      </c>
      <c r="D139" s="35">
        <v>2011.0</v>
      </c>
      <c r="E139" s="9" t="s">
        <v>31</v>
      </c>
      <c r="F139" s="9" t="s">
        <v>31</v>
      </c>
      <c r="G139" s="9" t="s">
        <v>31</v>
      </c>
      <c r="H139" s="9" t="s">
        <v>31</v>
      </c>
      <c r="I139" s="9" t="s">
        <v>31</v>
      </c>
      <c r="J139" s="9" t="s">
        <v>31</v>
      </c>
    </row>
    <row r="140">
      <c r="A140" s="34">
        <v>582.0</v>
      </c>
      <c r="B140" s="35" t="s">
        <v>3020</v>
      </c>
      <c r="C140" s="35" t="s">
        <v>3021</v>
      </c>
      <c r="D140" s="35">
        <v>2011.0</v>
      </c>
      <c r="E140" s="9" t="s">
        <v>31</v>
      </c>
      <c r="F140" s="9" t="s">
        <v>31</v>
      </c>
      <c r="G140" s="9" t="s">
        <v>31</v>
      </c>
      <c r="H140" s="9" t="s">
        <v>31</v>
      </c>
      <c r="I140" s="9" t="s">
        <v>31</v>
      </c>
      <c r="J140" s="9" t="s">
        <v>31</v>
      </c>
    </row>
    <row r="141">
      <c r="A141" s="34">
        <v>584.0</v>
      </c>
      <c r="B141" s="35" t="s">
        <v>3023</v>
      </c>
      <c r="C141" s="35" t="s">
        <v>3024</v>
      </c>
      <c r="D141" s="35">
        <v>2011.0</v>
      </c>
      <c r="E141" s="9" t="s">
        <v>31</v>
      </c>
      <c r="F141" s="9" t="s">
        <v>31</v>
      </c>
      <c r="G141" s="9" t="s">
        <v>31</v>
      </c>
      <c r="H141" s="9" t="s">
        <v>31</v>
      </c>
      <c r="I141" s="9" t="s">
        <v>31</v>
      </c>
      <c r="J141" s="9" t="s">
        <v>31</v>
      </c>
    </row>
    <row r="142">
      <c r="A142" s="34">
        <v>591.0</v>
      </c>
      <c r="B142" s="35" t="s">
        <v>3026</v>
      </c>
      <c r="C142" s="35" t="s">
        <v>3027</v>
      </c>
      <c r="D142" s="35">
        <v>2011.0</v>
      </c>
      <c r="E142" s="9" t="s">
        <v>31</v>
      </c>
      <c r="F142" s="9" t="s">
        <v>31</v>
      </c>
      <c r="G142" s="9" t="s">
        <v>31</v>
      </c>
      <c r="H142" s="9" t="s">
        <v>31</v>
      </c>
      <c r="I142" s="9" t="s">
        <v>31</v>
      </c>
      <c r="J142" s="9" t="s">
        <v>31</v>
      </c>
    </row>
    <row r="143">
      <c r="A143" s="34">
        <v>596.0</v>
      </c>
      <c r="B143" s="35" t="s">
        <v>3029</v>
      </c>
      <c r="C143" s="35" t="s">
        <v>3030</v>
      </c>
      <c r="D143" s="35">
        <v>2011.0</v>
      </c>
      <c r="E143" s="9" t="s">
        <v>31</v>
      </c>
      <c r="F143" s="9" t="s">
        <v>31</v>
      </c>
      <c r="G143" s="9" t="s">
        <v>31</v>
      </c>
      <c r="H143" s="9" t="s">
        <v>31</v>
      </c>
      <c r="I143" s="9" t="s">
        <v>31</v>
      </c>
      <c r="J143" s="9" t="s">
        <v>31</v>
      </c>
    </row>
    <row r="144">
      <c r="A144" s="34">
        <v>598.0</v>
      </c>
      <c r="B144" s="35" t="s">
        <v>3032</v>
      </c>
      <c r="C144" s="35" t="s">
        <v>3033</v>
      </c>
      <c r="D144" s="35">
        <v>2011.0</v>
      </c>
      <c r="E144" s="9" t="s">
        <v>31</v>
      </c>
      <c r="F144" s="9" t="s">
        <v>31</v>
      </c>
      <c r="G144" s="9" t="s">
        <v>31</v>
      </c>
      <c r="H144" s="9" t="s">
        <v>31</v>
      </c>
      <c r="I144" s="9" t="s">
        <v>31</v>
      </c>
      <c r="J144" s="9" t="s">
        <v>31</v>
      </c>
    </row>
    <row r="145">
      <c r="A145" s="34">
        <v>600.0</v>
      </c>
      <c r="B145" s="35" t="s">
        <v>3035</v>
      </c>
      <c r="C145" s="35" t="s">
        <v>3036</v>
      </c>
      <c r="D145" s="35">
        <v>2011.0</v>
      </c>
      <c r="E145" s="9" t="s">
        <v>31</v>
      </c>
      <c r="F145" s="9" t="s">
        <v>31</v>
      </c>
      <c r="G145" s="9" t="s">
        <v>31</v>
      </c>
      <c r="H145" s="9" t="s">
        <v>31</v>
      </c>
      <c r="I145" s="9" t="s">
        <v>31</v>
      </c>
      <c r="J145" s="9" t="s">
        <v>31</v>
      </c>
    </row>
    <row r="146">
      <c r="A146" s="34">
        <v>601.0</v>
      </c>
      <c r="B146" s="35" t="s">
        <v>3038</v>
      </c>
      <c r="C146" s="35" t="s">
        <v>3039</v>
      </c>
      <c r="D146" s="35">
        <v>2011.0</v>
      </c>
      <c r="E146" s="9" t="s">
        <v>31</v>
      </c>
      <c r="F146" s="9" t="s">
        <v>31</v>
      </c>
      <c r="G146" s="9" t="s">
        <v>31</v>
      </c>
      <c r="H146" s="9" t="s">
        <v>31</v>
      </c>
      <c r="I146" s="9" t="s">
        <v>31</v>
      </c>
      <c r="J146" s="9" t="s">
        <v>31</v>
      </c>
    </row>
    <row r="147">
      <c r="A147" s="34">
        <v>606.0</v>
      </c>
      <c r="B147" s="35" t="s">
        <v>3041</v>
      </c>
      <c r="C147" s="35" t="s">
        <v>3042</v>
      </c>
      <c r="D147" s="35">
        <v>2011.0</v>
      </c>
      <c r="E147" s="9" t="s">
        <v>31</v>
      </c>
      <c r="F147" s="9" t="s">
        <v>31</v>
      </c>
      <c r="G147" s="9" t="s">
        <v>31</v>
      </c>
      <c r="H147" s="9" t="s">
        <v>31</v>
      </c>
      <c r="I147" s="9" t="s">
        <v>31</v>
      </c>
      <c r="J147" s="9" t="s">
        <v>31</v>
      </c>
    </row>
    <row r="148">
      <c r="A148" s="34">
        <v>612.0</v>
      </c>
      <c r="B148" s="35" t="s">
        <v>3044</v>
      </c>
      <c r="C148" s="35" t="s">
        <v>3045</v>
      </c>
      <c r="D148" s="35">
        <v>2011.0</v>
      </c>
      <c r="E148" s="9" t="s">
        <v>31</v>
      </c>
      <c r="F148" s="9" t="s">
        <v>31</v>
      </c>
      <c r="G148" s="9" t="s">
        <v>31</v>
      </c>
      <c r="H148" s="9" t="s">
        <v>31</v>
      </c>
      <c r="I148" s="9" t="s">
        <v>31</v>
      </c>
      <c r="J148" s="9" t="s">
        <v>31</v>
      </c>
    </row>
    <row r="149">
      <c r="A149" s="34">
        <v>621.0</v>
      </c>
      <c r="B149" s="35" t="s">
        <v>3047</v>
      </c>
      <c r="C149" s="35" t="s">
        <v>3048</v>
      </c>
      <c r="D149" s="35">
        <v>2010.0</v>
      </c>
      <c r="E149" s="9" t="s">
        <v>31</v>
      </c>
      <c r="F149" s="9" t="s">
        <v>31</v>
      </c>
      <c r="G149" s="9" t="s">
        <v>31</v>
      </c>
      <c r="H149" s="9" t="s">
        <v>31</v>
      </c>
      <c r="I149" s="9" t="s">
        <v>31</v>
      </c>
      <c r="J149" s="9" t="s">
        <v>31</v>
      </c>
    </row>
    <row r="150">
      <c r="A150" s="7">
        <v>623.0</v>
      </c>
      <c r="B150" s="8" t="s">
        <v>3789</v>
      </c>
      <c r="C150" s="8" t="s">
        <v>3790</v>
      </c>
      <c r="D150" s="7">
        <v>2010.0</v>
      </c>
      <c r="E150" s="9" t="s">
        <v>31</v>
      </c>
      <c r="F150" s="9" t="s">
        <v>31</v>
      </c>
      <c r="G150" s="9" t="s">
        <v>31</v>
      </c>
      <c r="H150" s="9" t="s">
        <v>31</v>
      </c>
      <c r="I150" s="9" t="s">
        <v>31</v>
      </c>
      <c r="J150" s="9" t="s">
        <v>31</v>
      </c>
    </row>
    <row r="151">
      <c r="A151" s="34">
        <v>626.0</v>
      </c>
      <c r="B151" s="35" t="s">
        <v>3050</v>
      </c>
      <c r="C151" s="35" t="s">
        <v>3051</v>
      </c>
      <c r="D151" s="35">
        <v>2010.0</v>
      </c>
      <c r="E151" s="9" t="s">
        <v>31</v>
      </c>
      <c r="F151" s="9" t="s">
        <v>31</v>
      </c>
      <c r="G151" s="9" t="s">
        <v>31</v>
      </c>
      <c r="H151" s="9" t="s">
        <v>31</v>
      </c>
      <c r="I151" s="9" t="s">
        <v>31</v>
      </c>
      <c r="J151" s="9" t="s">
        <v>31</v>
      </c>
    </row>
    <row r="152">
      <c r="A152" s="34">
        <v>630.0</v>
      </c>
      <c r="B152" s="35" t="s">
        <v>3053</v>
      </c>
      <c r="C152" s="35" t="s">
        <v>3054</v>
      </c>
      <c r="D152" s="35">
        <v>2010.0</v>
      </c>
      <c r="E152" s="9" t="s">
        <v>31</v>
      </c>
      <c r="F152" s="9" t="s">
        <v>31</v>
      </c>
      <c r="G152" s="9" t="s">
        <v>31</v>
      </c>
      <c r="H152" s="9" t="s">
        <v>31</v>
      </c>
      <c r="I152" s="9" t="s">
        <v>31</v>
      </c>
      <c r="J152" s="9" t="s">
        <v>31</v>
      </c>
    </row>
    <row r="153">
      <c r="A153" s="34">
        <v>633.0</v>
      </c>
      <c r="B153" s="35" t="s">
        <v>3056</v>
      </c>
      <c r="C153" s="35" t="s">
        <v>3057</v>
      </c>
      <c r="D153" s="35">
        <v>2010.0</v>
      </c>
      <c r="E153" s="9" t="s">
        <v>31</v>
      </c>
      <c r="F153" s="9" t="s">
        <v>31</v>
      </c>
      <c r="G153" s="9" t="s">
        <v>31</v>
      </c>
      <c r="H153" s="9" t="s">
        <v>31</v>
      </c>
      <c r="I153" s="9" t="s">
        <v>31</v>
      </c>
      <c r="J153" s="9" t="s">
        <v>31</v>
      </c>
    </row>
    <row r="154">
      <c r="A154" s="34">
        <v>634.0</v>
      </c>
      <c r="B154" s="35" t="s">
        <v>3059</v>
      </c>
      <c r="C154" s="35" t="s">
        <v>3060</v>
      </c>
      <c r="D154" s="35">
        <v>2010.0</v>
      </c>
      <c r="E154" s="9" t="s">
        <v>31</v>
      </c>
      <c r="F154" s="9" t="s">
        <v>31</v>
      </c>
      <c r="G154" s="9" t="s">
        <v>31</v>
      </c>
      <c r="H154" s="9" t="s">
        <v>31</v>
      </c>
      <c r="I154" s="9" t="s">
        <v>31</v>
      </c>
      <c r="J154" s="9" t="s">
        <v>31</v>
      </c>
    </row>
    <row r="155">
      <c r="A155" s="34">
        <v>635.0</v>
      </c>
      <c r="B155" s="35" t="s">
        <v>3062</v>
      </c>
      <c r="C155" s="35" t="s">
        <v>3063</v>
      </c>
      <c r="D155" s="35">
        <v>2010.0</v>
      </c>
      <c r="E155" s="9" t="s">
        <v>31</v>
      </c>
      <c r="F155" s="9" t="s">
        <v>31</v>
      </c>
      <c r="G155" s="9" t="s">
        <v>31</v>
      </c>
      <c r="H155" s="9" t="s">
        <v>31</v>
      </c>
      <c r="I155" s="9" t="s">
        <v>31</v>
      </c>
      <c r="J155" s="9" t="s">
        <v>31</v>
      </c>
    </row>
    <row r="156">
      <c r="A156" s="34">
        <v>638.0</v>
      </c>
      <c r="B156" s="35" t="s">
        <v>3065</v>
      </c>
      <c r="C156" s="35" t="s">
        <v>3066</v>
      </c>
      <c r="D156" s="35">
        <v>2010.0</v>
      </c>
      <c r="E156" s="9" t="s">
        <v>31</v>
      </c>
      <c r="F156" s="9" t="s">
        <v>31</v>
      </c>
      <c r="G156" s="9" t="s">
        <v>31</v>
      </c>
      <c r="H156" s="9" t="s">
        <v>31</v>
      </c>
      <c r="I156" s="9" t="s">
        <v>31</v>
      </c>
      <c r="J156" s="9" t="s">
        <v>31</v>
      </c>
    </row>
    <row r="157">
      <c r="A157" s="34">
        <v>639.0</v>
      </c>
      <c r="B157" s="35" t="s">
        <v>3068</v>
      </c>
      <c r="C157" s="35" t="s">
        <v>3069</v>
      </c>
      <c r="D157" s="35">
        <v>2010.0</v>
      </c>
      <c r="E157" s="9" t="s">
        <v>31</v>
      </c>
      <c r="F157" s="9" t="s">
        <v>31</v>
      </c>
      <c r="G157" s="9" t="s">
        <v>31</v>
      </c>
      <c r="H157" s="9" t="s">
        <v>31</v>
      </c>
      <c r="I157" s="9" t="s">
        <v>31</v>
      </c>
      <c r="J157" s="9" t="s">
        <v>31</v>
      </c>
    </row>
    <row r="158">
      <c r="A158" s="34">
        <v>644.0</v>
      </c>
      <c r="B158" s="35" t="s">
        <v>3071</v>
      </c>
      <c r="C158" s="35" t="s">
        <v>3072</v>
      </c>
      <c r="D158" s="35">
        <v>2010.0</v>
      </c>
      <c r="E158" s="9" t="s">
        <v>31</v>
      </c>
      <c r="F158" s="9" t="s">
        <v>31</v>
      </c>
      <c r="G158" s="9" t="s">
        <v>31</v>
      </c>
      <c r="H158" s="9" t="s">
        <v>31</v>
      </c>
      <c r="I158" s="9" t="s">
        <v>31</v>
      </c>
      <c r="J158" s="9" t="s">
        <v>31</v>
      </c>
    </row>
    <row r="159">
      <c r="A159" s="34">
        <v>645.0</v>
      </c>
      <c r="B159" s="35" t="s">
        <v>3074</v>
      </c>
      <c r="C159" s="35" t="s">
        <v>3075</v>
      </c>
      <c r="D159" s="35">
        <v>2010.0</v>
      </c>
      <c r="E159" s="9" t="s">
        <v>31</v>
      </c>
      <c r="F159" s="9" t="s">
        <v>31</v>
      </c>
      <c r="G159" s="9" t="s">
        <v>31</v>
      </c>
      <c r="H159" s="9" t="s">
        <v>31</v>
      </c>
      <c r="I159" s="9" t="s">
        <v>31</v>
      </c>
      <c r="J159" s="9" t="s">
        <v>31</v>
      </c>
    </row>
    <row r="160">
      <c r="A160" s="34">
        <v>648.0</v>
      </c>
      <c r="B160" s="35" t="s">
        <v>3077</v>
      </c>
      <c r="C160" s="35" t="s">
        <v>3078</v>
      </c>
      <c r="D160" s="35">
        <v>2010.0</v>
      </c>
      <c r="E160" s="9" t="s">
        <v>31</v>
      </c>
      <c r="F160" s="9" t="s">
        <v>31</v>
      </c>
      <c r="G160" s="9" t="s">
        <v>31</v>
      </c>
      <c r="H160" s="9" t="s">
        <v>31</v>
      </c>
      <c r="I160" s="9" t="s">
        <v>31</v>
      </c>
      <c r="J160" s="9" t="s">
        <v>31</v>
      </c>
    </row>
    <row r="161">
      <c r="A161" s="34">
        <v>651.0</v>
      </c>
      <c r="B161" s="35" t="s">
        <v>3080</v>
      </c>
      <c r="C161" s="35" t="s">
        <v>3081</v>
      </c>
      <c r="D161" s="35">
        <v>2010.0</v>
      </c>
      <c r="E161" s="9" t="s">
        <v>31</v>
      </c>
      <c r="F161" s="9" t="s">
        <v>31</v>
      </c>
      <c r="G161" s="9" t="s">
        <v>31</v>
      </c>
      <c r="H161" s="9" t="s">
        <v>31</v>
      </c>
      <c r="I161" s="9" t="s">
        <v>31</v>
      </c>
      <c r="J161" s="9" t="s">
        <v>31</v>
      </c>
    </row>
    <row r="162">
      <c r="A162" s="34">
        <v>652.0</v>
      </c>
      <c r="B162" s="35" t="s">
        <v>3083</v>
      </c>
      <c r="C162" s="35" t="s">
        <v>3084</v>
      </c>
      <c r="D162" s="35">
        <v>2010.0</v>
      </c>
      <c r="E162" s="9" t="s">
        <v>31</v>
      </c>
      <c r="F162" s="9" t="s">
        <v>31</v>
      </c>
      <c r="G162" s="9" t="s">
        <v>31</v>
      </c>
      <c r="H162" s="9" t="s">
        <v>31</v>
      </c>
      <c r="I162" s="9" t="s">
        <v>31</v>
      </c>
      <c r="J162" s="9" t="s">
        <v>31</v>
      </c>
    </row>
    <row r="163">
      <c r="A163" s="34">
        <v>654.0</v>
      </c>
      <c r="B163" s="35" t="s">
        <v>3086</v>
      </c>
      <c r="C163" s="35" t="s">
        <v>3087</v>
      </c>
      <c r="D163" s="35">
        <v>2010.0</v>
      </c>
      <c r="E163" s="9" t="s">
        <v>31</v>
      </c>
      <c r="F163" s="9" t="s">
        <v>31</v>
      </c>
      <c r="G163" s="9" t="s">
        <v>31</v>
      </c>
      <c r="H163" s="9" t="s">
        <v>31</v>
      </c>
      <c r="I163" s="9" t="s">
        <v>31</v>
      </c>
      <c r="J163" s="9" t="s">
        <v>31</v>
      </c>
    </row>
    <row r="164">
      <c r="A164" s="34">
        <v>660.0</v>
      </c>
      <c r="B164" s="35" t="s">
        <v>3089</v>
      </c>
      <c r="C164" s="35" t="s">
        <v>3090</v>
      </c>
      <c r="D164" s="35">
        <v>2010.0</v>
      </c>
      <c r="E164" s="9" t="s">
        <v>31</v>
      </c>
      <c r="F164" s="9" t="s">
        <v>31</v>
      </c>
      <c r="G164" s="9" t="s">
        <v>31</v>
      </c>
      <c r="H164" s="9" t="s">
        <v>31</v>
      </c>
      <c r="I164" s="9" t="s">
        <v>31</v>
      </c>
      <c r="J164" s="9" t="s">
        <v>31</v>
      </c>
    </row>
    <row r="165">
      <c r="A165" s="34">
        <v>663.0</v>
      </c>
      <c r="B165" s="35" t="s">
        <v>3092</v>
      </c>
      <c r="C165" s="35" t="s">
        <v>3093</v>
      </c>
      <c r="D165" s="35">
        <v>2010.0</v>
      </c>
      <c r="E165" s="9" t="s">
        <v>31</v>
      </c>
      <c r="F165" s="9" t="s">
        <v>31</v>
      </c>
      <c r="G165" s="9" t="s">
        <v>31</v>
      </c>
      <c r="H165" s="9" t="s">
        <v>31</v>
      </c>
      <c r="I165" s="9" t="s">
        <v>31</v>
      </c>
      <c r="J165" s="9" t="s">
        <v>31</v>
      </c>
    </row>
    <row r="166">
      <c r="A166" s="34">
        <v>664.0</v>
      </c>
      <c r="B166" s="35" t="s">
        <v>3095</v>
      </c>
      <c r="C166" s="35" t="s">
        <v>3096</v>
      </c>
      <c r="D166" s="35">
        <v>2010.0</v>
      </c>
      <c r="E166" s="9" t="s">
        <v>31</v>
      </c>
      <c r="F166" s="9" t="s">
        <v>31</v>
      </c>
      <c r="G166" s="9" t="s">
        <v>31</v>
      </c>
      <c r="H166" s="9" t="s">
        <v>31</v>
      </c>
      <c r="I166" s="9" t="s">
        <v>31</v>
      </c>
      <c r="J166" s="9" t="s">
        <v>31</v>
      </c>
    </row>
    <row r="167">
      <c r="A167" s="34">
        <v>666.0</v>
      </c>
      <c r="B167" s="35" t="s">
        <v>3098</v>
      </c>
      <c r="C167" s="35" t="s">
        <v>3099</v>
      </c>
      <c r="D167" s="35">
        <v>2010.0</v>
      </c>
      <c r="E167" s="9" t="s">
        <v>31</v>
      </c>
      <c r="F167" s="9" t="s">
        <v>31</v>
      </c>
      <c r="G167" s="9" t="s">
        <v>31</v>
      </c>
      <c r="H167" s="9" t="s">
        <v>31</v>
      </c>
      <c r="I167" s="9" t="s">
        <v>31</v>
      </c>
      <c r="J167" s="9" t="s">
        <v>31</v>
      </c>
    </row>
    <row r="168">
      <c r="A168" s="7">
        <v>667.0</v>
      </c>
      <c r="B168" s="8" t="s">
        <v>3791</v>
      </c>
      <c r="C168" s="8" t="s">
        <v>3792</v>
      </c>
      <c r="D168" s="7">
        <v>2010.0</v>
      </c>
      <c r="E168" s="9" t="s">
        <v>31</v>
      </c>
      <c r="F168" s="9" t="s">
        <v>31</v>
      </c>
      <c r="G168" s="9" t="s">
        <v>31</v>
      </c>
      <c r="H168" s="9" t="s">
        <v>31</v>
      </c>
      <c r="I168" s="9" t="s">
        <v>31</v>
      </c>
      <c r="J168" s="9" t="s">
        <v>31</v>
      </c>
    </row>
    <row r="169">
      <c r="A169" s="34">
        <v>668.0</v>
      </c>
      <c r="B169" s="35" t="s">
        <v>3101</v>
      </c>
      <c r="C169" s="35" t="s">
        <v>3102</v>
      </c>
      <c r="D169" s="35">
        <v>2010.0</v>
      </c>
      <c r="E169" s="9" t="s">
        <v>31</v>
      </c>
      <c r="F169" s="9" t="s">
        <v>31</v>
      </c>
      <c r="G169" s="9" t="s">
        <v>31</v>
      </c>
      <c r="H169" s="9" t="s">
        <v>31</v>
      </c>
      <c r="I169" s="9" t="s">
        <v>31</v>
      </c>
      <c r="J169" s="9" t="s">
        <v>31</v>
      </c>
    </row>
    <row r="170">
      <c r="A170" s="34">
        <v>670.0</v>
      </c>
      <c r="B170" s="35" t="s">
        <v>3104</v>
      </c>
      <c r="C170" s="35" t="s">
        <v>3105</v>
      </c>
      <c r="D170" s="35">
        <v>2010.0</v>
      </c>
      <c r="E170" s="9" t="s">
        <v>31</v>
      </c>
      <c r="F170" s="9" t="s">
        <v>31</v>
      </c>
      <c r="G170" s="9" t="s">
        <v>31</v>
      </c>
      <c r="H170" s="9" t="s">
        <v>31</v>
      </c>
      <c r="I170" s="9" t="s">
        <v>31</v>
      </c>
      <c r="J170" s="9" t="s">
        <v>31</v>
      </c>
    </row>
    <row r="171">
      <c r="A171" s="34">
        <v>671.0</v>
      </c>
      <c r="B171" s="35" t="s">
        <v>3107</v>
      </c>
      <c r="C171" s="35" t="s">
        <v>3108</v>
      </c>
      <c r="D171" s="35">
        <v>2010.0</v>
      </c>
      <c r="E171" s="9" t="s">
        <v>31</v>
      </c>
      <c r="F171" s="9" t="s">
        <v>31</v>
      </c>
      <c r="G171" s="9" t="s">
        <v>31</v>
      </c>
      <c r="H171" s="9" t="s">
        <v>31</v>
      </c>
      <c r="I171" s="9" t="s">
        <v>31</v>
      </c>
      <c r="J171" s="9" t="s">
        <v>31</v>
      </c>
    </row>
    <row r="172">
      <c r="A172" s="34">
        <v>673.0</v>
      </c>
      <c r="B172" s="35" t="s">
        <v>3110</v>
      </c>
      <c r="C172" s="35" t="s">
        <v>3111</v>
      </c>
      <c r="D172" s="35">
        <v>2010.0</v>
      </c>
      <c r="E172" s="9" t="s">
        <v>31</v>
      </c>
      <c r="F172" s="9" t="s">
        <v>31</v>
      </c>
      <c r="G172" s="9" t="s">
        <v>31</v>
      </c>
      <c r="H172" s="9" t="s">
        <v>31</v>
      </c>
      <c r="I172" s="9" t="s">
        <v>31</v>
      </c>
      <c r="J172" s="9" t="s">
        <v>31</v>
      </c>
    </row>
    <row r="173">
      <c r="A173" s="34">
        <v>675.0</v>
      </c>
      <c r="B173" s="35" t="s">
        <v>3113</v>
      </c>
      <c r="C173" s="35" t="s">
        <v>3114</v>
      </c>
      <c r="D173" s="35">
        <v>2010.0</v>
      </c>
      <c r="E173" s="9" t="s">
        <v>31</v>
      </c>
      <c r="F173" s="9" t="s">
        <v>31</v>
      </c>
      <c r="G173" s="9" t="s">
        <v>31</v>
      </c>
      <c r="H173" s="9" t="s">
        <v>31</v>
      </c>
      <c r="I173" s="9" t="s">
        <v>31</v>
      </c>
      <c r="J173" s="9" t="s">
        <v>31</v>
      </c>
    </row>
    <row r="174">
      <c r="A174" s="34">
        <v>678.0</v>
      </c>
      <c r="B174" s="35" t="s">
        <v>3116</v>
      </c>
      <c r="C174" s="35" t="s">
        <v>3117</v>
      </c>
      <c r="D174" s="35">
        <v>2009.0</v>
      </c>
      <c r="E174" s="9" t="s">
        <v>31</v>
      </c>
      <c r="F174" s="9" t="s">
        <v>31</v>
      </c>
      <c r="G174" s="9" t="s">
        <v>31</v>
      </c>
      <c r="H174" s="9" t="s">
        <v>31</v>
      </c>
      <c r="I174" s="9" t="s">
        <v>31</v>
      </c>
      <c r="J174" s="9" t="s">
        <v>31</v>
      </c>
    </row>
    <row r="175">
      <c r="A175" s="34">
        <v>681.0</v>
      </c>
      <c r="B175" s="35" t="s">
        <v>3119</v>
      </c>
      <c r="C175" s="35" t="s">
        <v>3120</v>
      </c>
      <c r="D175" s="35">
        <v>2009.0</v>
      </c>
      <c r="E175" s="9" t="s">
        <v>31</v>
      </c>
      <c r="F175" s="9" t="s">
        <v>31</v>
      </c>
      <c r="G175" s="9" t="s">
        <v>31</v>
      </c>
      <c r="H175" s="9" t="s">
        <v>31</v>
      </c>
      <c r="I175" s="9" t="s">
        <v>31</v>
      </c>
      <c r="J175" s="9" t="s">
        <v>31</v>
      </c>
    </row>
    <row r="176">
      <c r="A176" s="34">
        <v>683.0</v>
      </c>
      <c r="B176" s="35" t="s">
        <v>3122</v>
      </c>
      <c r="C176" s="35" t="s">
        <v>3123</v>
      </c>
      <c r="D176" s="35">
        <v>2009.0</v>
      </c>
      <c r="E176" s="9" t="s">
        <v>31</v>
      </c>
      <c r="F176" s="9" t="s">
        <v>31</v>
      </c>
      <c r="G176" s="9" t="s">
        <v>31</v>
      </c>
      <c r="H176" s="9" t="s">
        <v>31</v>
      </c>
      <c r="I176" s="9" t="s">
        <v>31</v>
      </c>
      <c r="J176" s="9" t="s">
        <v>31</v>
      </c>
    </row>
    <row r="177">
      <c r="A177" s="34">
        <v>688.0</v>
      </c>
      <c r="B177" s="35" t="s">
        <v>3125</v>
      </c>
      <c r="C177" s="35" t="s">
        <v>3126</v>
      </c>
      <c r="D177" s="35">
        <v>2009.0</v>
      </c>
      <c r="E177" s="9" t="s">
        <v>31</v>
      </c>
      <c r="F177" s="9" t="s">
        <v>31</v>
      </c>
      <c r="G177" s="9" t="s">
        <v>31</v>
      </c>
      <c r="H177" s="9" t="s">
        <v>31</v>
      </c>
      <c r="I177" s="9" t="s">
        <v>31</v>
      </c>
      <c r="J177" s="9" t="s">
        <v>31</v>
      </c>
    </row>
    <row r="178">
      <c r="A178" s="34">
        <v>691.0</v>
      </c>
      <c r="B178" s="35" t="s">
        <v>3128</v>
      </c>
      <c r="C178" s="35" t="s">
        <v>3129</v>
      </c>
      <c r="D178" s="35">
        <v>2009.0</v>
      </c>
      <c r="E178" s="9" t="s">
        <v>31</v>
      </c>
      <c r="F178" s="9" t="s">
        <v>31</v>
      </c>
      <c r="G178" s="9" t="s">
        <v>31</v>
      </c>
      <c r="H178" s="9" t="s">
        <v>31</v>
      </c>
      <c r="I178" s="9" t="s">
        <v>31</v>
      </c>
      <c r="J178" s="9" t="s">
        <v>31</v>
      </c>
    </row>
    <row r="179">
      <c r="A179" s="34">
        <v>692.0</v>
      </c>
      <c r="B179" s="35" t="s">
        <v>3131</v>
      </c>
      <c r="C179" s="35" t="s">
        <v>3132</v>
      </c>
      <c r="D179" s="35">
        <v>2009.0</v>
      </c>
      <c r="E179" s="9" t="s">
        <v>31</v>
      </c>
      <c r="F179" s="9" t="s">
        <v>31</v>
      </c>
      <c r="G179" s="9" t="s">
        <v>31</v>
      </c>
      <c r="H179" s="9" t="s">
        <v>31</v>
      </c>
      <c r="I179" s="9" t="s">
        <v>31</v>
      </c>
      <c r="J179" s="9" t="s">
        <v>31</v>
      </c>
    </row>
    <row r="180">
      <c r="A180" s="34">
        <v>693.0</v>
      </c>
      <c r="B180" s="35" t="s">
        <v>3134</v>
      </c>
      <c r="C180" s="35" t="s">
        <v>3135</v>
      </c>
      <c r="D180" s="35">
        <v>2009.0</v>
      </c>
      <c r="E180" s="9" t="s">
        <v>31</v>
      </c>
      <c r="F180" s="9" t="s">
        <v>31</v>
      </c>
      <c r="G180" s="9" t="s">
        <v>31</v>
      </c>
      <c r="H180" s="9" t="s">
        <v>31</v>
      </c>
      <c r="I180" s="9" t="s">
        <v>31</v>
      </c>
      <c r="J180" s="9" t="s">
        <v>31</v>
      </c>
    </row>
    <row r="181">
      <c r="A181" s="34">
        <v>696.0</v>
      </c>
      <c r="B181" s="35" t="s">
        <v>3137</v>
      </c>
      <c r="C181" s="35" t="s">
        <v>3138</v>
      </c>
      <c r="D181" s="35">
        <v>2009.0</v>
      </c>
      <c r="E181" s="9" t="s">
        <v>31</v>
      </c>
      <c r="F181" s="9" t="s">
        <v>31</v>
      </c>
      <c r="G181" s="9" t="s">
        <v>31</v>
      </c>
      <c r="H181" s="9" t="s">
        <v>31</v>
      </c>
      <c r="I181" s="9" t="s">
        <v>31</v>
      </c>
      <c r="J181" s="9" t="s">
        <v>31</v>
      </c>
    </row>
    <row r="182">
      <c r="A182" s="34">
        <v>697.0</v>
      </c>
      <c r="B182" s="35" t="s">
        <v>3140</v>
      </c>
      <c r="C182" s="35" t="s">
        <v>3141</v>
      </c>
      <c r="D182" s="35">
        <v>2009.0</v>
      </c>
      <c r="E182" s="9" t="s">
        <v>31</v>
      </c>
      <c r="F182" s="9" t="s">
        <v>31</v>
      </c>
      <c r="G182" s="9" t="s">
        <v>31</v>
      </c>
      <c r="H182" s="9" t="s">
        <v>31</v>
      </c>
      <c r="I182" s="9" t="s">
        <v>31</v>
      </c>
      <c r="J182" s="9" t="s">
        <v>31</v>
      </c>
    </row>
    <row r="183">
      <c r="A183" s="34">
        <v>698.0</v>
      </c>
      <c r="B183" s="35" t="s">
        <v>3143</v>
      </c>
      <c r="C183" s="35" t="s">
        <v>3144</v>
      </c>
      <c r="D183" s="35">
        <v>2009.0</v>
      </c>
      <c r="E183" s="9" t="s">
        <v>31</v>
      </c>
      <c r="F183" s="9" t="s">
        <v>31</v>
      </c>
      <c r="G183" s="9" t="s">
        <v>31</v>
      </c>
      <c r="H183" s="9" t="s">
        <v>31</v>
      </c>
      <c r="I183" s="9" t="s">
        <v>31</v>
      </c>
      <c r="J183" s="9" t="s">
        <v>31</v>
      </c>
    </row>
    <row r="184">
      <c r="A184" s="34">
        <v>700.0</v>
      </c>
      <c r="B184" s="35" t="s">
        <v>3146</v>
      </c>
      <c r="C184" s="35" t="s">
        <v>3147</v>
      </c>
      <c r="D184" s="35">
        <v>2009.0</v>
      </c>
      <c r="E184" s="9" t="s">
        <v>31</v>
      </c>
      <c r="F184" s="9" t="s">
        <v>31</v>
      </c>
      <c r="G184" s="9" t="s">
        <v>31</v>
      </c>
      <c r="H184" s="9" t="s">
        <v>31</v>
      </c>
      <c r="I184" s="9" t="s">
        <v>31</v>
      </c>
      <c r="J184" s="9" t="s">
        <v>31</v>
      </c>
    </row>
    <row r="185">
      <c r="A185" s="34">
        <v>701.0</v>
      </c>
      <c r="B185" s="35" t="s">
        <v>3149</v>
      </c>
      <c r="C185" s="35" t="s">
        <v>3150</v>
      </c>
      <c r="D185" s="35">
        <v>2009.0</v>
      </c>
      <c r="E185" s="9" t="s">
        <v>31</v>
      </c>
      <c r="F185" s="9" t="s">
        <v>31</v>
      </c>
      <c r="G185" s="9" t="s">
        <v>31</v>
      </c>
      <c r="H185" s="9" t="s">
        <v>31</v>
      </c>
      <c r="I185" s="9" t="s">
        <v>31</v>
      </c>
      <c r="J185" s="9" t="s">
        <v>31</v>
      </c>
    </row>
    <row r="186">
      <c r="A186" s="34">
        <v>708.0</v>
      </c>
      <c r="B186" s="35" t="s">
        <v>3152</v>
      </c>
      <c r="C186" s="35" t="s">
        <v>3153</v>
      </c>
      <c r="D186" s="35">
        <v>2009.0</v>
      </c>
      <c r="E186" s="9" t="s">
        <v>31</v>
      </c>
      <c r="F186" s="9" t="s">
        <v>31</v>
      </c>
      <c r="G186" s="9" t="s">
        <v>31</v>
      </c>
      <c r="H186" s="9" t="s">
        <v>31</v>
      </c>
      <c r="I186" s="9" t="s">
        <v>31</v>
      </c>
      <c r="J186" s="9" t="s">
        <v>31</v>
      </c>
    </row>
    <row r="187">
      <c r="A187" s="34">
        <v>709.0</v>
      </c>
      <c r="B187" s="35" t="s">
        <v>3155</v>
      </c>
      <c r="C187" s="35" t="s">
        <v>3156</v>
      </c>
      <c r="D187" s="35">
        <v>2009.0</v>
      </c>
      <c r="E187" s="9" t="s">
        <v>31</v>
      </c>
      <c r="F187" s="9" t="s">
        <v>31</v>
      </c>
      <c r="G187" s="9" t="s">
        <v>31</v>
      </c>
      <c r="H187" s="9" t="s">
        <v>31</v>
      </c>
      <c r="I187" s="9" t="s">
        <v>31</v>
      </c>
      <c r="J187" s="9" t="s">
        <v>31</v>
      </c>
    </row>
    <row r="188">
      <c r="A188" s="34">
        <v>711.0</v>
      </c>
      <c r="B188" s="35" t="s">
        <v>3158</v>
      </c>
      <c r="C188" s="35" t="s">
        <v>3159</v>
      </c>
      <c r="D188" s="35">
        <v>2009.0</v>
      </c>
      <c r="E188" s="9" t="s">
        <v>31</v>
      </c>
      <c r="F188" s="9" t="s">
        <v>31</v>
      </c>
      <c r="G188" s="9" t="s">
        <v>31</v>
      </c>
      <c r="H188" s="9" t="s">
        <v>31</v>
      </c>
      <c r="I188" s="9" t="s">
        <v>31</v>
      </c>
      <c r="J188" s="9" t="s">
        <v>31</v>
      </c>
    </row>
    <row r="189">
      <c r="A189" s="34">
        <v>712.0</v>
      </c>
      <c r="B189" s="35" t="s">
        <v>3161</v>
      </c>
      <c r="C189" s="35" t="s">
        <v>3162</v>
      </c>
      <c r="D189" s="35">
        <v>2009.0</v>
      </c>
      <c r="E189" s="9" t="s">
        <v>31</v>
      </c>
      <c r="F189" s="9" t="s">
        <v>31</v>
      </c>
      <c r="G189" s="9" t="s">
        <v>31</v>
      </c>
      <c r="H189" s="9" t="s">
        <v>31</v>
      </c>
      <c r="I189" s="9" t="s">
        <v>31</v>
      </c>
      <c r="J189" s="9" t="s">
        <v>31</v>
      </c>
    </row>
    <row r="190">
      <c r="A190" s="34">
        <v>713.0</v>
      </c>
      <c r="B190" s="35" t="s">
        <v>3164</v>
      </c>
      <c r="C190" s="35" t="s">
        <v>3165</v>
      </c>
      <c r="D190" s="35">
        <v>2009.0</v>
      </c>
      <c r="E190" s="9" t="s">
        <v>31</v>
      </c>
      <c r="F190" s="9" t="s">
        <v>31</v>
      </c>
      <c r="G190" s="9" t="s">
        <v>31</v>
      </c>
      <c r="H190" s="9" t="s">
        <v>31</v>
      </c>
      <c r="I190" s="9" t="s">
        <v>31</v>
      </c>
      <c r="J190" s="9" t="s">
        <v>31</v>
      </c>
    </row>
    <row r="191">
      <c r="A191" s="34">
        <v>714.0</v>
      </c>
      <c r="B191" s="35" t="s">
        <v>3167</v>
      </c>
      <c r="C191" s="35" t="s">
        <v>3168</v>
      </c>
      <c r="D191" s="35">
        <v>2009.0</v>
      </c>
      <c r="E191" s="9" t="s">
        <v>31</v>
      </c>
      <c r="F191" s="9" t="s">
        <v>31</v>
      </c>
      <c r="G191" s="9" t="s">
        <v>31</v>
      </c>
      <c r="H191" s="9" t="s">
        <v>31</v>
      </c>
      <c r="I191" s="9" t="s">
        <v>31</v>
      </c>
      <c r="J191" s="9" t="s">
        <v>31</v>
      </c>
    </row>
    <row r="192">
      <c r="A192" s="34">
        <v>716.0</v>
      </c>
      <c r="B192" s="35" t="s">
        <v>3170</v>
      </c>
      <c r="C192" s="35" t="s">
        <v>3171</v>
      </c>
      <c r="D192" s="35">
        <v>2009.0</v>
      </c>
      <c r="E192" s="9" t="s">
        <v>31</v>
      </c>
      <c r="F192" s="9" t="s">
        <v>31</v>
      </c>
      <c r="G192" s="9" t="s">
        <v>31</v>
      </c>
      <c r="H192" s="9" t="s">
        <v>31</v>
      </c>
      <c r="I192" s="9" t="s">
        <v>31</v>
      </c>
      <c r="J192" s="9" t="s">
        <v>31</v>
      </c>
    </row>
    <row r="193">
      <c r="A193" s="34">
        <v>717.0</v>
      </c>
      <c r="B193" s="35" t="s">
        <v>3173</v>
      </c>
      <c r="C193" s="35" t="s">
        <v>3174</v>
      </c>
      <c r="D193" s="35">
        <v>2009.0</v>
      </c>
      <c r="E193" s="9" t="s">
        <v>31</v>
      </c>
      <c r="F193" s="9" t="s">
        <v>31</v>
      </c>
      <c r="G193" s="9" t="s">
        <v>31</v>
      </c>
      <c r="H193" s="9" t="s">
        <v>31</v>
      </c>
      <c r="I193" s="9" t="s">
        <v>31</v>
      </c>
      <c r="J193" s="9" t="s">
        <v>31</v>
      </c>
    </row>
    <row r="194">
      <c r="A194" s="7">
        <v>719.0</v>
      </c>
      <c r="B194" s="8" t="s">
        <v>3797</v>
      </c>
      <c r="C194" s="8" t="s">
        <v>3798</v>
      </c>
      <c r="D194" s="7">
        <v>2009.0</v>
      </c>
      <c r="E194" s="9" t="s">
        <v>31</v>
      </c>
      <c r="F194" s="9" t="s">
        <v>31</v>
      </c>
      <c r="G194" s="9" t="s">
        <v>31</v>
      </c>
      <c r="H194" s="9" t="s">
        <v>31</v>
      </c>
      <c r="I194" s="9" t="s">
        <v>31</v>
      </c>
      <c r="J194" s="9" t="s">
        <v>31</v>
      </c>
    </row>
    <row r="195">
      <c r="A195" s="34">
        <v>722.0</v>
      </c>
      <c r="B195" s="35" t="s">
        <v>3176</v>
      </c>
      <c r="C195" s="35" t="s">
        <v>3177</v>
      </c>
      <c r="D195" s="35">
        <v>2009.0</v>
      </c>
      <c r="E195" s="9" t="s">
        <v>31</v>
      </c>
      <c r="F195" s="9" t="s">
        <v>31</v>
      </c>
      <c r="G195" s="9" t="s">
        <v>31</v>
      </c>
      <c r="H195" s="9" t="s">
        <v>31</v>
      </c>
      <c r="I195" s="9" t="s">
        <v>31</v>
      </c>
      <c r="J195" s="9" t="s">
        <v>31</v>
      </c>
    </row>
    <row r="196">
      <c r="A196" s="34">
        <v>723.0</v>
      </c>
      <c r="B196" s="35" t="s">
        <v>3179</v>
      </c>
      <c r="C196" s="35" t="s">
        <v>3180</v>
      </c>
      <c r="D196" s="35">
        <v>2009.0</v>
      </c>
      <c r="E196" s="9" t="s">
        <v>31</v>
      </c>
      <c r="F196" s="9" t="s">
        <v>31</v>
      </c>
      <c r="G196" s="9" t="s">
        <v>31</v>
      </c>
      <c r="H196" s="9" t="s">
        <v>31</v>
      </c>
      <c r="I196" s="9" t="s">
        <v>31</v>
      </c>
      <c r="J196" s="9" t="s">
        <v>31</v>
      </c>
    </row>
    <row r="197">
      <c r="A197" s="34">
        <v>734.0</v>
      </c>
      <c r="B197" s="35" t="s">
        <v>3182</v>
      </c>
      <c r="C197" s="35" t="s">
        <v>3183</v>
      </c>
      <c r="D197" s="35">
        <v>2009.0</v>
      </c>
      <c r="E197" s="9" t="s">
        <v>31</v>
      </c>
      <c r="F197" s="9" t="s">
        <v>31</v>
      </c>
      <c r="G197" s="9" t="s">
        <v>31</v>
      </c>
      <c r="H197" s="9" t="s">
        <v>31</v>
      </c>
      <c r="I197" s="9" t="s">
        <v>31</v>
      </c>
      <c r="J197" s="9" t="s">
        <v>31</v>
      </c>
    </row>
    <row r="198">
      <c r="A198" s="34">
        <v>735.0</v>
      </c>
      <c r="B198" s="35" t="s">
        <v>3185</v>
      </c>
      <c r="C198" s="35" t="s">
        <v>3186</v>
      </c>
      <c r="D198" s="35">
        <v>2009.0</v>
      </c>
      <c r="E198" s="9" t="s">
        <v>31</v>
      </c>
      <c r="F198" s="9" t="s">
        <v>31</v>
      </c>
      <c r="G198" s="9" t="s">
        <v>31</v>
      </c>
      <c r="H198" s="9" t="s">
        <v>31</v>
      </c>
      <c r="I198" s="9" t="s">
        <v>31</v>
      </c>
      <c r="J198" s="9" t="s">
        <v>31</v>
      </c>
    </row>
    <row r="199">
      <c r="A199" s="34">
        <v>738.0</v>
      </c>
      <c r="B199" s="35" t="s">
        <v>3188</v>
      </c>
      <c r="C199" s="35" t="s">
        <v>3189</v>
      </c>
      <c r="D199" s="35">
        <v>2008.0</v>
      </c>
      <c r="E199" s="9" t="s">
        <v>31</v>
      </c>
      <c r="F199" s="9" t="s">
        <v>31</v>
      </c>
      <c r="G199" s="9" t="s">
        <v>31</v>
      </c>
      <c r="H199" s="9" t="s">
        <v>31</v>
      </c>
      <c r="I199" s="9" t="s">
        <v>31</v>
      </c>
      <c r="J199" s="9" t="s">
        <v>31</v>
      </c>
    </row>
    <row r="200">
      <c r="A200" s="34">
        <v>740.0</v>
      </c>
      <c r="B200" s="35" t="s">
        <v>3191</v>
      </c>
      <c r="C200" s="35" t="s">
        <v>3192</v>
      </c>
      <c r="D200" s="35">
        <v>2008.0</v>
      </c>
      <c r="E200" s="9" t="s">
        <v>31</v>
      </c>
      <c r="F200" s="9" t="s">
        <v>31</v>
      </c>
      <c r="G200" s="9" t="s">
        <v>31</v>
      </c>
      <c r="H200" s="9" t="s">
        <v>31</v>
      </c>
      <c r="I200" s="9" t="s">
        <v>31</v>
      </c>
      <c r="J200" s="9" t="s">
        <v>31</v>
      </c>
    </row>
    <row r="201">
      <c r="A201" s="34">
        <v>743.0</v>
      </c>
      <c r="B201" s="35" t="s">
        <v>3194</v>
      </c>
      <c r="C201" s="35" t="s">
        <v>3195</v>
      </c>
      <c r="D201" s="35">
        <v>2008.0</v>
      </c>
      <c r="E201" s="9" t="s">
        <v>31</v>
      </c>
      <c r="F201" s="9" t="s">
        <v>31</v>
      </c>
      <c r="G201" s="9" t="s">
        <v>31</v>
      </c>
      <c r="H201" s="9" t="s">
        <v>31</v>
      </c>
      <c r="I201" s="9" t="s">
        <v>31</v>
      </c>
      <c r="J201" s="9" t="s">
        <v>31</v>
      </c>
    </row>
    <row r="202">
      <c r="A202" s="7">
        <v>747.0</v>
      </c>
      <c r="B202" s="11" t="s">
        <v>2015</v>
      </c>
      <c r="C202" s="11" t="s">
        <v>2016</v>
      </c>
      <c r="D202" s="7">
        <v>2008.0</v>
      </c>
      <c r="E202" s="9" t="s">
        <v>31</v>
      </c>
      <c r="F202" s="9" t="s">
        <v>31</v>
      </c>
      <c r="G202" s="9" t="s">
        <v>31</v>
      </c>
      <c r="H202" s="9" t="s">
        <v>31</v>
      </c>
      <c r="I202" s="9" t="s">
        <v>31</v>
      </c>
      <c r="J202" s="9" t="s">
        <v>31</v>
      </c>
    </row>
    <row r="203">
      <c r="A203" s="34">
        <v>748.0</v>
      </c>
      <c r="B203" s="35" t="s">
        <v>3197</v>
      </c>
      <c r="C203" s="35" t="s">
        <v>3198</v>
      </c>
      <c r="D203" s="35">
        <v>2008.0</v>
      </c>
      <c r="E203" s="9" t="s">
        <v>31</v>
      </c>
      <c r="F203" s="9" t="s">
        <v>31</v>
      </c>
      <c r="G203" s="9" t="s">
        <v>31</v>
      </c>
      <c r="H203" s="9" t="s">
        <v>31</v>
      </c>
      <c r="I203" s="9" t="s">
        <v>31</v>
      </c>
      <c r="J203" s="9" t="s">
        <v>31</v>
      </c>
    </row>
    <row r="204">
      <c r="A204" s="7">
        <v>753.0</v>
      </c>
      <c r="B204" s="8" t="s">
        <v>3805</v>
      </c>
      <c r="C204" s="8" t="s">
        <v>3806</v>
      </c>
      <c r="D204" s="35">
        <v>2008.0</v>
      </c>
      <c r="E204" s="9" t="s">
        <v>31</v>
      </c>
      <c r="F204" s="9" t="s">
        <v>31</v>
      </c>
      <c r="G204" s="9" t="s">
        <v>31</v>
      </c>
      <c r="H204" s="9" t="s">
        <v>31</v>
      </c>
      <c r="I204" s="9" t="s">
        <v>31</v>
      </c>
      <c r="J204" s="9" t="s">
        <v>31</v>
      </c>
    </row>
    <row r="205">
      <c r="A205" s="7">
        <v>755.0</v>
      </c>
      <c r="B205" s="8" t="s">
        <v>3807</v>
      </c>
      <c r="C205" s="8" t="s">
        <v>3808</v>
      </c>
      <c r="D205" s="7">
        <v>2008.0</v>
      </c>
      <c r="E205" s="9" t="s">
        <v>31</v>
      </c>
      <c r="F205" s="9" t="s">
        <v>31</v>
      </c>
      <c r="G205" s="9" t="s">
        <v>31</v>
      </c>
      <c r="H205" s="9" t="s">
        <v>31</v>
      </c>
      <c r="I205" s="9" t="s">
        <v>31</v>
      </c>
      <c r="J205" s="9" t="s">
        <v>31</v>
      </c>
    </row>
    <row r="206">
      <c r="A206" s="34">
        <v>756.0</v>
      </c>
      <c r="B206" s="35" t="s">
        <v>3200</v>
      </c>
      <c r="C206" s="35" t="s">
        <v>3201</v>
      </c>
      <c r="D206" s="35">
        <v>2008.0</v>
      </c>
      <c r="E206" s="9" t="s">
        <v>31</v>
      </c>
      <c r="F206" s="9" t="s">
        <v>31</v>
      </c>
      <c r="G206" s="9" t="s">
        <v>31</v>
      </c>
      <c r="H206" s="9" t="s">
        <v>31</v>
      </c>
      <c r="I206" s="9" t="s">
        <v>31</v>
      </c>
      <c r="J206" s="9" t="s">
        <v>31</v>
      </c>
    </row>
    <row r="207">
      <c r="A207" s="7">
        <v>758.0</v>
      </c>
      <c r="B207" s="8" t="s">
        <v>3809</v>
      </c>
      <c r="C207" s="8" t="s">
        <v>3810</v>
      </c>
      <c r="D207" s="7">
        <v>2008.0</v>
      </c>
      <c r="E207" s="9" t="s">
        <v>31</v>
      </c>
      <c r="F207" s="9" t="s">
        <v>31</v>
      </c>
      <c r="G207" s="9" t="s">
        <v>31</v>
      </c>
      <c r="H207" s="9" t="s">
        <v>31</v>
      </c>
      <c r="I207" s="9" t="s">
        <v>31</v>
      </c>
      <c r="J207" s="9" t="s">
        <v>31</v>
      </c>
    </row>
    <row r="208">
      <c r="A208" s="34">
        <v>761.0</v>
      </c>
      <c r="B208" s="35" t="s">
        <v>3203</v>
      </c>
      <c r="C208" s="35" t="s">
        <v>3204</v>
      </c>
      <c r="D208" s="35">
        <v>2008.0</v>
      </c>
      <c r="E208" s="9" t="s">
        <v>31</v>
      </c>
      <c r="F208" s="9" t="s">
        <v>31</v>
      </c>
      <c r="G208" s="9" t="s">
        <v>31</v>
      </c>
      <c r="H208" s="9" t="s">
        <v>31</v>
      </c>
      <c r="I208" s="9" t="s">
        <v>31</v>
      </c>
      <c r="J208" s="9" t="s">
        <v>31</v>
      </c>
    </row>
    <row r="209">
      <c r="A209" s="34">
        <v>763.0</v>
      </c>
      <c r="B209" s="35" t="s">
        <v>3206</v>
      </c>
      <c r="C209" s="35" t="s">
        <v>3207</v>
      </c>
      <c r="D209" s="35">
        <v>2008.0</v>
      </c>
      <c r="E209" s="9" t="s">
        <v>31</v>
      </c>
      <c r="F209" s="9" t="s">
        <v>31</v>
      </c>
      <c r="G209" s="9" t="s">
        <v>31</v>
      </c>
      <c r="H209" s="9" t="s">
        <v>31</v>
      </c>
      <c r="I209" s="9" t="s">
        <v>31</v>
      </c>
      <c r="J209" s="9" t="s">
        <v>31</v>
      </c>
    </row>
    <row r="210">
      <c r="A210" s="34">
        <v>771.0</v>
      </c>
      <c r="B210" s="35" t="s">
        <v>3209</v>
      </c>
      <c r="C210" s="35" t="s">
        <v>3210</v>
      </c>
      <c r="D210" s="35">
        <v>2008.0</v>
      </c>
      <c r="E210" s="9" t="s">
        <v>31</v>
      </c>
      <c r="F210" s="9" t="s">
        <v>31</v>
      </c>
      <c r="G210" s="9" t="s">
        <v>31</v>
      </c>
      <c r="H210" s="9" t="s">
        <v>31</v>
      </c>
      <c r="I210" s="9" t="s">
        <v>31</v>
      </c>
      <c r="J210" s="9" t="s">
        <v>31</v>
      </c>
    </row>
    <row r="211">
      <c r="A211" s="34">
        <v>772.0</v>
      </c>
      <c r="B211" s="35" t="s">
        <v>3212</v>
      </c>
      <c r="C211" s="35" t="s">
        <v>3213</v>
      </c>
      <c r="D211" s="35">
        <v>2008.0</v>
      </c>
      <c r="E211" s="9" t="s">
        <v>31</v>
      </c>
      <c r="F211" s="9" t="s">
        <v>31</v>
      </c>
      <c r="G211" s="9" t="s">
        <v>31</v>
      </c>
      <c r="H211" s="9" t="s">
        <v>31</v>
      </c>
      <c r="I211" s="9" t="s">
        <v>31</v>
      </c>
      <c r="J211" s="9" t="s">
        <v>31</v>
      </c>
    </row>
    <row r="212">
      <c r="A212" s="34">
        <v>782.0</v>
      </c>
      <c r="B212" s="35" t="s">
        <v>3215</v>
      </c>
      <c r="C212" s="35" t="s">
        <v>3216</v>
      </c>
      <c r="D212" s="35">
        <v>2008.0</v>
      </c>
      <c r="E212" s="9" t="s">
        <v>31</v>
      </c>
      <c r="F212" s="9" t="s">
        <v>31</v>
      </c>
      <c r="G212" s="9" t="s">
        <v>31</v>
      </c>
      <c r="H212" s="9" t="s">
        <v>31</v>
      </c>
      <c r="I212" s="9" t="s">
        <v>31</v>
      </c>
      <c r="J212" s="9" t="s">
        <v>31</v>
      </c>
    </row>
    <row r="213">
      <c r="A213" s="34">
        <v>784.0</v>
      </c>
      <c r="B213" s="35" t="s">
        <v>3218</v>
      </c>
      <c r="C213" s="35" t="s">
        <v>3219</v>
      </c>
      <c r="D213" s="35">
        <v>2008.0</v>
      </c>
      <c r="E213" s="9" t="s">
        <v>31</v>
      </c>
      <c r="F213" s="9" t="s">
        <v>31</v>
      </c>
      <c r="G213" s="9" t="s">
        <v>31</v>
      </c>
      <c r="H213" s="9" t="s">
        <v>31</v>
      </c>
      <c r="I213" s="9" t="s">
        <v>31</v>
      </c>
      <c r="J213" s="9" t="s">
        <v>31</v>
      </c>
    </row>
    <row r="214">
      <c r="A214" s="34">
        <v>785.0</v>
      </c>
      <c r="B214" s="35" t="s">
        <v>3221</v>
      </c>
      <c r="C214" s="35" t="s">
        <v>3222</v>
      </c>
      <c r="D214" s="35">
        <v>2008.0</v>
      </c>
      <c r="E214" s="9" t="s">
        <v>31</v>
      </c>
      <c r="F214" s="9" t="s">
        <v>31</v>
      </c>
      <c r="G214" s="9" t="s">
        <v>31</v>
      </c>
      <c r="H214" s="9" t="s">
        <v>31</v>
      </c>
      <c r="I214" s="9" t="s">
        <v>31</v>
      </c>
      <c r="J214" s="9" t="s">
        <v>31</v>
      </c>
    </row>
    <row r="215">
      <c r="A215" s="34">
        <v>794.0</v>
      </c>
      <c r="B215" s="35" t="s">
        <v>3224</v>
      </c>
      <c r="C215" s="35" t="s">
        <v>3225</v>
      </c>
      <c r="D215" s="35">
        <v>2008.0</v>
      </c>
      <c r="E215" s="9" t="s">
        <v>31</v>
      </c>
      <c r="F215" s="9" t="s">
        <v>31</v>
      </c>
      <c r="G215" s="9" t="s">
        <v>31</v>
      </c>
      <c r="H215" s="9" t="s">
        <v>31</v>
      </c>
      <c r="I215" s="9" t="s">
        <v>31</v>
      </c>
      <c r="J215" s="9" t="s">
        <v>31</v>
      </c>
    </row>
    <row r="216">
      <c r="A216" s="34">
        <v>796.0</v>
      </c>
      <c r="B216" s="35" t="s">
        <v>3227</v>
      </c>
      <c r="C216" s="35" t="s">
        <v>3228</v>
      </c>
      <c r="D216" s="35">
        <v>2007.0</v>
      </c>
      <c r="E216" s="9" t="s">
        <v>31</v>
      </c>
      <c r="F216" s="9" t="s">
        <v>31</v>
      </c>
      <c r="G216" s="9" t="s">
        <v>31</v>
      </c>
      <c r="H216" s="9" t="s">
        <v>31</v>
      </c>
      <c r="I216" s="9" t="s">
        <v>31</v>
      </c>
      <c r="J216" s="9" t="s">
        <v>31</v>
      </c>
    </row>
    <row r="217">
      <c r="A217" s="34">
        <v>798.0</v>
      </c>
      <c r="B217" s="35" t="s">
        <v>3230</v>
      </c>
      <c r="C217" s="35" t="s">
        <v>3231</v>
      </c>
      <c r="D217" s="35">
        <v>2007.0</v>
      </c>
      <c r="E217" s="9" t="s">
        <v>31</v>
      </c>
      <c r="F217" s="9" t="s">
        <v>31</v>
      </c>
      <c r="G217" s="9" t="s">
        <v>31</v>
      </c>
      <c r="H217" s="9" t="s">
        <v>31</v>
      </c>
      <c r="I217" s="9" t="s">
        <v>31</v>
      </c>
      <c r="J217" s="9" t="s">
        <v>31</v>
      </c>
    </row>
    <row r="218">
      <c r="A218" s="34">
        <v>806.0</v>
      </c>
      <c r="B218" s="35" t="s">
        <v>3233</v>
      </c>
      <c r="C218" s="35" t="s">
        <v>3234</v>
      </c>
      <c r="D218" s="35">
        <v>2007.0</v>
      </c>
      <c r="E218" s="9" t="s">
        <v>31</v>
      </c>
      <c r="F218" s="9" t="s">
        <v>31</v>
      </c>
      <c r="G218" s="9" t="s">
        <v>31</v>
      </c>
      <c r="H218" s="9" t="s">
        <v>31</v>
      </c>
      <c r="I218" s="9" t="s">
        <v>31</v>
      </c>
      <c r="J218" s="9" t="s">
        <v>31</v>
      </c>
    </row>
    <row r="219">
      <c r="A219" s="34">
        <v>810.0</v>
      </c>
      <c r="B219" s="35" t="s">
        <v>3236</v>
      </c>
      <c r="C219" s="35" t="s">
        <v>3237</v>
      </c>
      <c r="D219" s="35">
        <v>2007.0</v>
      </c>
      <c r="E219" s="9" t="s">
        <v>31</v>
      </c>
      <c r="F219" s="9" t="s">
        <v>31</v>
      </c>
      <c r="G219" s="9" t="s">
        <v>31</v>
      </c>
      <c r="H219" s="9" t="s">
        <v>31</v>
      </c>
      <c r="I219" s="9" t="s">
        <v>31</v>
      </c>
      <c r="J219" s="9" t="s">
        <v>31</v>
      </c>
    </row>
    <row r="220">
      <c r="A220" s="34">
        <v>828.0</v>
      </c>
      <c r="B220" s="35" t="s">
        <v>3239</v>
      </c>
      <c r="C220" s="35" t="s">
        <v>3240</v>
      </c>
      <c r="D220" s="35">
        <v>2007.0</v>
      </c>
      <c r="E220" s="9" t="s">
        <v>31</v>
      </c>
      <c r="F220" s="9" t="s">
        <v>31</v>
      </c>
      <c r="G220" s="9" t="s">
        <v>31</v>
      </c>
      <c r="H220" s="9" t="s">
        <v>31</v>
      </c>
      <c r="I220" s="9" t="s">
        <v>31</v>
      </c>
      <c r="J220" s="9" t="s">
        <v>31</v>
      </c>
    </row>
    <row r="221">
      <c r="A221" s="34">
        <v>834.0</v>
      </c>
      <c r="B221" s="35" t="s">
        <v>3242</v>
      </c>
      <c r="C221" s="35" t="s">
        <v>3243</v>
      </c>
      <c r="D221" s="35">
        <v>2007.0</v>
      </c>
      <c r="E221" s="9" t="s">
        <v>31</v>
      </c>
      <c r="F221" s="9" t="s">
        <v>31</v>
      </c>
      <c r="G221" s="9" t="s">
        <v>31</v>
      </c>
      <c r="H221" s="9" t="s">
        <v>31</v>
      </c>
      <c r="I221" s="9" t="s">
        <v>31</v>
      </c>
      <c r="J221" s="9" t="s">
        <v>31</v>
      </c>
    </row>
    <row r="222">
      <c r="A222" s="34">
        <v>838.0</v>
      </c>
      <c r="B222" s="35" t="s">
        <v>3245</v>
      </c>
      <c r="C222" s="35" t="s">
        <v>3246</v>
      </c>
      <c r="D222" s="35">
        <v>2007.0</v>
      </c>
      <c r="E222" s="9" t="s">
        <v>31</v>
      </c>
      <c r="F222" s="9" t="s">
        <v>31</v>
      </c>
      <c r="G222" s="9" t="s">
        <v>31</v>
      </c>
      <c r="H222" s="9" t="s">
        <v>31</v>
      </c>
      <c r="I222" s="9" t="s">
        <v>31</v>
      </c>
      <c r="J222" s="9" t="s">
        <v>31</v>
      </c>
    </row>
    <row r="223">
      <c r="A223" s="34">
        <v>839.0</v>
      </c>
      <c r="B223" s="35" t="s">
        <v>3248</v>
      </c>
      <c r="C223" s="35" t="s">
        <v>3249</v>
      </c>
      <c r="D223" s="35">
        <v>2007.0</v>
      </c>
      <c r="E223" s="9" t="s">
        <v>31</v>
      </c>
      <c r="F223" s="9" t="s">
        <v>31</v>
      </c>
      <c r="G223" s="9" t="s">
        <v>31</v>
      </c>
      <c r="H223" s="9" t="s">
        <v>31</v>
      </c>
      <c r="I223" s="9" t="s">
        <v>31</v>
      </c>
      <c r="J223" s="9" t="s">
        <v>31</v>
      </c>
    </row>
    <row r="224">
      <c r="A224" s="34">
        <v>849.0</v>
      </c>
      <c r="B224" s="35" t="s">
        <v>3245</v>
      </c>
      <c r="C224" s="35" t="s">
        <v>3251</v>
      </c>
      <c r="D224" s="35">
        <v>2006.0</v>
      </c>
      <c r="E224" s="9" t="s">
        <v>31</v>
      </c>
      <c r="F224" s="9" t="s">
        <v>31</v>
      </c>
      <c r="G224" s="9" t="s">
        <v>31</v>
      </c>
      <c r="H224" s="9" t="s">
        <v>31</v>
      </c>
      <c r="I224" s="9" t="s">
        <v>31</v>
      </c>
      <c r="J224" s="9" t="s">
        <v>31</v>
      </c>
    </row>
    <row r="225">
      <c r="A225" s="34">
        <v>850.0</v>
      </c>
      <c r="B225" s="35" t="s">
        <v>3253</v>
      </c>
      <c r="C225" s="35" t="s">
        <v>3254</v>
      </c>
      <c r="D225" s="35">
        <v>2006.0</v>
      </c>
      <c r="E225" s="9" t="s">
        <v>31</v>
      </c>
      <c r="F225" s="9" t="s">
        <v>31</v>
      </c>
      <c r="G225" s="9" t="s">
        <v>31</v>
      </c>
      <c r="H225" s="9" t="s">
        <v>31</v>
      </c>
      <c r="I225" s="9" t="s">
        <v>31</v>
      </c>
      <c r="J225" s="9" t="s">
        <v>31</v>
      </c>
    </row>
    <row r="226">
      <c r="A226" s="34">
        <v>851.0</v>
      </c>
      <c r="B226" s="35" t="s">
        <v>3256</v>
      </c>
      <c r="C226" s="35" t="s">
        <v>3257</v>
      </c>
      <c r="D226" s="35">
        <v>2006.0</v>
      </c>
      <c r="E226" s="9" t="s">
        <v>31</v>
      </c>
      <c r="F226" s="9" t="s">
        <v>31</v>
      </c>
      <c r="G226" s="9" t="s">
        <v>31</v>
      </c>
      <c r="H226" s="9" t="s">
        <v>31</v>
      </c>
      <c r="I226" s="9" t="s">
        <v>31</v>
      </c>
      <c r="J226" s="9" t="s">
        <v>31</v>
      </c>
    </row>
    <row r="227">
      <c r="A227" s="34">
        <v>854.0</v>
      </c>
      <c r="B227" s="35" t="s">
        <v>3259</v>
      </c>
      <c r="C227" s="35" t="s">
        <v>3260</v>
      </c>
      <c r="D227" s="35">
        <v>2006.0</v>
      </c>
      <c r="E227" s="9" t="s">
        <v>31</v>
      </c>
      <c r="F227" s="9" t="s">
        <v>31</v>
      </c>
      <c r="G227" s="9" t="s">
        <v>31</v>
      </c>
      <c r="H227" s="9" t="s">
        <v>31</v>
      </c>
      <c r="I227" s="9" t="s">
        <v>31</v>
      </c>
      <c r="J227" s="9" t="s">
        <v>31</v>
      </c>
    </row>
    <row r="228">
      <c r="A228" s="34">
        <v>858.0</v>
      </c>
      <c r="B228" s="35" t="s">
        <v>3262</v>
      </c>
      <c r="C228" s="35" t="s">
        <v>3263</v>
      </c>
      <c r="D228" s="35">
        <v>2006.0</v>
      </c>
      <c r="E228" s="9" t="s">
        <v>31</v>
      </c>
      <c r="F228" s="9" t="s">
        <v>31</v>
      </c>
      <c r="G228" s="9" t="s">
        <v>31</v>
      </c>
      <c r="H228" s="9" t="s">
        <v>31</v>
      </c>
      <c r="I228" s="9" t="s">
        <v>31</v>
      </c>
      <c r="J228" s="9" t="s">
        <v>31</v>
      </c>
    </row>
    <row r="229">
      <c r="A229" s="34">
        <v>869.0</v>
      </c>
      <c r="B229" s="35" t="s">
        <v>3265</v>
      </c>
      <c r="C229" s="35" t="s">
        <v>3266</v>
      </c>
      <c r="D229" s="35">
        <v>2006.0</v>
      </c>
      <c r="E229" s="9" t="s">
        <v>31</v>
      </c>
      <c r="F229" s="9" t="s">
        <v>31</v>
      </c>
      <c r="G229" s="9" t="s">
        <v>31</v>
      </c>
      <c r="H229" s="9" t="s">
        <v>31</v>
      </c>
      <c r="I229" s="9" t="s">
        <v>31</v>
      </c>
      <c r="J229" s="9" t="s">
        <v>31</v>
      </c>
    </row>
    <row r="230">
      <c r="A230" s="34">
        <v>871.0</v>
      </c>
      <c r="B230" s="35" t="s">
        <v>3268</v>
      </c>
      <c r="C230" s="35" t="s">
        <v>3269</v>
      </c>
      <c r="D230" s="35">
        <v>2006.0</v>
      </c>
      <c r="E230" s="9" t="s">
        <v>31</v>
      </c>
      <c r="F230" s="9" t="s">
        <v>31</v>
      </c>
      <c r="G230" s="9" t="s">
        <v>31</v>
      </c>
      <c r="H230" s="9" t="s">
        <v>31</v>
      </c>
      <c r="I230" s="9" t="s">
        <v>31</v>
      </c>
      <c r="J230" s="9" t="s">
        <v>31</v>
      </c>
    </row>
    <row r="231">
      <c r="A231" s="34">
        <v>872.0</v>
      </c>
      <c r="B231" s="35" t="s">
        <v>3271</v>
      </c>
      <c r="C231" s="35" t="s">
        <v>3272</v>
      </c>
      <c r="D231" s="35">
        <v>2006.0</v>
      </c>
      <c r="E231" s="9" t="s">
        <v>31</v>
      </c>
      <c r="F231" s="9" t="s">
        <v>31</v>
      </c>
      <c r="G231" s="9" t="s">
        <v>31</v>
      </c>
      <c r="H231" s="9" t="s">
        <v>31</v>
      </c>
      <c r="I231" s="9" t="s">
        <v>31</v>
      </c>
      <c r="J231" s="9" t="s">
        <v>31</v>
      </c>
    </row>
    <row r="232">
      <c r="A232" s="34">
        <v>874.0</v>
      </c>
      <c r="B232" s="35" t="s">
        <v>3274</v>
      </c>
      <c r="C232" s="35" t="s">
        <v>3275</v>
      </c>
      <c r="D232" s="35">
        <v>2006.0</v>
      </c>
      <c r="E232" s="9" t="s">
        <v>31</v>
      </c>
      <c r="F232" s="9" t="s">
        <v>31</v>
      </c>
      <c r="G232" s="9" t="s">
        <v>31</v>
      </c>
      <c r="H232" s="9" t="s">
        <v>31</v>
      </c>
      <c r="I232" s="9" t="s">
        <v>31</v>
      </c>
      <c r="J232" s="9" t="s">
        <v>31</v>
      </c>
    </row>
    <row r="233">
      <c r="A233" s="34">
        <v>875.0</v>
      </c>
      <c r="B233" s="35" t="s">
        <v>3277</v>
      </c>
      <c r="C233" s="35" t="s">
        <v>3278</v>
      </c>
      <c r="D233" s="35">
        <v>2006.0</v>
      </c>
      <c r="E233" s="9" t="s">
        <v>31</v>
      </c>
      <c r="F233" s="9" t="s">
        <v>31</v>
      </c>
      <c r="G233" s="9" t="s">
        <v>31</v>
      </c>
      <c r="H233" s="9" t="s">
        <v>31</v>
      </c>
      <c r="I233" s="9" t="s">
        <v>31</v>
      </c>
      <c r="J233" s="9" t="s">
        <v>31</v>
      </c>
    </row>
    <row r="234">
      <c r="A234" s="34">
        <v>880.0</v>
      </c>
      <c r="B234" s="35" t="s">
        <v>3280</v>
      </c>
      <c r="C234" s="35" t="s">
        <v>3281</v>
      </c>
      <c r="D234" s="35">
        <v>2006.0</v>
      </c>
      <c r="E234" s="9" t="s">
        <v>31</v>
      </c>
      <c r="F234" s="9" t="s">
        <v>31</v>
      </c>
      <c r="G234" s="9" t="s">
        <v>31</v>
      </c>
      <c r="H234" s="9" t="s">
        <v>31</v>
      </c>
      <c r="I234" s="9" t="s">
        <v>31</v>
      </c>
      <c r="J234" s="9" t="s">
        <v>31</v>
      </c>
    </row>
    <row r="235">
      <c r="A235" s="34">
        <v>882.0</v>
      </c>
      <c r="B235" s="35" t="s">
        <v>3283</v>
      </c>
      <c r="C235" s="35" t="s">
        <v>3284</v>
      </c>
      <c r="D235" s="35">
        <v>2006.0</v>
      </c>
      <c r="E235" s="9" t="s">
        <v>31</v>
      </c>
      <c r="F235" s="9" t="s">
        <v>31</v>
      </c>
      <c r="G235" s="9" t="s">
        <v>31</v>
      </c>
      <c r="H235" s="9" t="s">
        <v>31</v>
      </c>
      <c r="I235" s="9" t="s">
        <v>31</v>
      </c>
      <c r="J235" s="9" t="s">
        <v>31</v>
      </c>
    </row>
    <row r="236">
      <c r="A236" s="34">
        <v>884.0</v>
      </c>
      <c r="B236" s="35" t="s">
        <v>3286</v>
      </c>
      <c r="C236" s="35" t="s">
        <v>3287</v>
      </c>
      <c r="D236" s="35">
        <v>2006.0</v>
      </c>
      <c r="E236" s="9" t="s">
        <v>31</v>
      </c>
      <c r="F236" s="9" t="s">
        <v>31</v>
      </c>
      <c r="G236" s="9" t="s">
        <v>31</v>
      </c>
      <c r="H236" s="9" t="s">
        <v>31</v>
      </c>
      <c r="I236" s="9" t="s">
        <v>31</v>
      </c>
      <c r="J236" s="9" t="s">
        <v>31</v>
      </c>
    </row>
    <row r="237">
      <c r="A237" s="34">
        <v>886.0</v>
      </c>
      <c r="B237" s="35" t="s">
        <v>3289</v>
      </c>
      <c r="C237" s="35" t="s">
        <v>3290</v>
      </c>
      <c r="D237" s="35">
        <v>2006.0</v>
      </c>
      <c r="E237" s="9" t="s">
        <v>31</v>
      </c>
      <c r="F237" s="9" t="s">
        <v>31</v>
      </c>
      <c r="G237" s="9" t="s">
        <v>31</v>
      </c>
      <c r="H237" s="9" t="s">
        <v>31</v>
      </c>
      <c r="I237" s="9" t="s">
        <v>31</v>
      </c>
      <c r="J237" s="9" t="s">
        <v>31</v>
      </c>
    </row>
    <row r="238">
      <c r="A238" s="34">
        <v>894.0</v>
      </c>
      <c r="B238" s="35" t="s">
        <v>3292</v>
      </c>
      <c r="C238" s="35" t="s">
        <v>3293</v>
      </c>
      <c r="D238" s="35">
        <v>2006.0</v>
      </c>
      <c r="E238" s="9" t="s">
        <v>31</v>
      </c>
      <c r="F238" s="9" t="s">
        <v>31</v>
      </c>
      <c r="G238" s="9" t="s">
        <v>31</v>
      </c>
      <c r="H238" s="9" t="s">
        <v>31</v>
      </c>
      <c r="I238" s="9" t="s">
        <v>31</v>
      </c>
      <c r="J238" s="9" t="s">
        <v>31</v>
      </c>
    </row>
    <row r="239">
      <c r="A239" s="34">
        <v>896.0</v>
      </c>
      <c r="B239" s="35" t="s">
        <v>3295</v>
      </c>
      <c r="C239" s="35" t="s">
        <v>3296</v>
      </c>
      <c r="D239" s="35">
        <v>2006.0</v>
      </c>
      <c r="E239" s="9" t="s">
        <v>31</v>
      </c>
      <c r="F239" s="9" t="s">
        <v>31</v>
      </c>
      <c r="G239" s="9" t="s">
        <v>31</v>
      </c>
      <c r="H239" s="9" t="s">
        <v>31</v>
      </c>
      <c r="I239" s="9" t="s">
        <v>31</v>
      </c>
      <c r="J239" s="9" t="s">
        <v>31</v>
      </c>
    </row>
    <row r="240">
      <c r="A240" s="34">
        <v>897.0</v>
      </c>
      <c r="B240" s="35" t="s">
        <v>3298</v>
      </c>
      <c r="C240" s="35" t="s">
        <v>3299</v>
      </c>
      <c r="D240" s="35">
        <v>2005.0</v>
      </c>
      <c r="E240" s="9" t="s">
        <v>31</v>
      </c>
      <c r="F240" s="9" t="s">
        <v>31</v>
      </c>
      <c r="G240" s="9" t="s">
        <v>31</v>
      </c>
      <c r="H240" s="9" t="s">
        <v>31</v>
      </c>
      <c r="I240" s="9" t="s">
        <v>31</v>
      </c>
      <c r="J240" s="9" t="s">
        <v>31</v>
      </c>
    </row>
    <row r="241">
      <c r="A241" s="34">
        <v>906.0</v>
      </c>
      <c r="B241" s="35" t="s">
        <v>3301</v>
      </c>
      <c r="C241" s="35" t="s">
        <v>3302</v>
      </c>
      <c r="D241" s="35">
        <v>2005.0</v>
      </c>
      <c r="E241" s="9" t="s">
        <v>31</v>
      </c>
      <c r="F241" s="9" t="s">
        <v>31</v>
      </c>
      <c r="G241" s="9" t="s">
        <v>31</v>
      </c>
      <c r="H241" s="9" t="s">
        <v>31</v>
      </c>
      <c r="I241" s="9" t="s">
        <v>31</v>
      </c>
      <c r="J241" s="9" t="s">
        <v>31</v>
      </c>
    </row>
    <row r="242">
      <c r="A242" s="34">
        <v>908.0</v>
      </c>
      <c r="B242" s="35" t="s">
        <v>3304</v>
      </c>
      <c r="C242" s="35" t="s">
        <v>3305</v>
      </c>
      <c r="D242" s="35">
        <v>2005.0</v>
      </c>
      <c r="E242" s="9" t="s">
        <v>31</v>
      </c>
      <c r="F242" s="9" t="s">
        <v>31</v>
      </c>
      <c r="G242" s="9" t="s">
        <v>31</v>
      </c>
      <c r="H242" s="9" t="s">
        <v>31</v>
      </c>
      <c r="I242" s="9" t="s">
        <v>31</v>
      </c>
      <c r="J242" s="9" t="s">
        <v>31</v>
      </c>
    </row>
    <row r="243">
      <c r="A243" s="34">
        <v>914.0</v>
      </c>
      <c r="B243" s="35" t="s">
        <v>3307</v>
      </c>
      <c r="C243" s="35" t="s">
        <v>3308</v>
      </c>
      <c r="D243" s="35">
        <v>2005.0</v>
      </c>
      <c r="E243" s="9" t="s">
        <v>31</v>
      </c>
      <c r="F243" s="9" t="s">
        <v>31</v>
      </c>
      <c r="G243" s="9" t="s">
        <v>31</v>
      </c>
      <c r="H243" s="9" t="s">
        <v>31</v>
      </c>
      <c r="I243" s="9" t="s">
        <v>31</v>
      </c>
      <c r="J243" s="9" t="s">
        <v>31</v>
      </c>
    </row>
    <row r="244">
      <c r="A244" s="34">
        <v>919.0</v>
      </c>
      <c r="B244" s="35" t="s">
        <v>3310</v>
      </c>
      <c r="C244" s="35" t="s">
        <v>3311</v>
      </c>
      <c r="D244" s="35">
        <v>2005.0</v>
      </c>
      <c r="E244" s="9" t="s">
        <v>31</v>
      </c>
      <c r="F244" s="9" t="s">
        <v>31</v>
      </c>
      <c r="G244" s="9" t="s">
        <v>31</v>
      </c>
      <c r="H244" s="9" t="s">
        <v>31</v>
      </c>
      <c r="I244" s="9" t="s">
        <v>31</v>
      </c>
      <c r="J244" s="9" t="s">
        <v>31</v>
      </c>
    </row>
    <row r="245">
      <c r="A245" s="34">
        <v>921.0</v>
      </c>
      <c r="B245" s="35" t="s">
        <v>3313</v>
      </c>
      <c r="C245" s="35" t="s">
        <v>3314</v>
      </c>
      <c r="D245" s="35">
        <v>2005.0</v>
      </c>
      <c r="E245" s="9" t="s">
        <v>31</v>
      </c>
      <c r="F245" s="9" t="s">
        <v>31</v>
      </c>
      <c r="G245" s="9" t="s">
        <v>31</v>
      </c>
      <c r="H245" s="9" t="s">
        <v>31</v>
      </c>
      <c r="I245" s="9" t="s">
        <v>31</v>
      </c>
      <c r="J245" s="9" t="s">
        <v>31</v>
      </c>
    </row>
    <row r="246">
      <c r="A246" s="34">
        <v>922.0</v>
      </c>
      <c r="B246" s="35" t="s">
        <v>3316</v>
      </c>
      <c r="C246" s="35" t="s">
        <v>3317</v>
      </c>
      <c r="D246" s="35">
        <v>2005.0</v>
      </c>
      <c r="E246" s="9" t="s">
        <v>31</v>
      </c>
      <c r="F246" s="9" t="s">
        <v>31</v>
      </c>
      <c r="G246" s="9" t="s">
        <v>31</v>
      </c>
      <c r="H246" s="9" t="s">
        <v>31</v>
      </c>
      <c r="I246" s="9" t="s">
        <v>31</v>
      </c>
      <c r="J246" s="9" t="s">
        <v>31</v>
      </c>
    </row>
    <row r="247">
      <c r="A247" s="34">
        <v>926.0</v>
      </c>
      <c r="B247" s="35" t="s">
        <v>3319</v>
      </c>
      <c r="C247" s="35" t="s">
        <v>3320</v>
      </c>
      <c r="D247" s="35">
        <v>2005.0</v>
      </c>
      <c r="E247" s="9" t="s">
        <v>31</v>
      </c>
      <c r="F247" s="9" t="s">
        <v>31</v>
      </c>
      <c r="G247" s="9" t="s">
        <v>31</v>
      </c>
      <c r="H247" s="9" t="s">
        <v>31</v>
      </c>
      <c r="I247" s="9" t="s">
        <v>31</v>
      </c>
      <c r="J247" s="9" t="s">
        <v>31</v>
      </c>
    </row>
    <row r="248">
      <c r="A248" s="34">
        <v>928.0</v>
      </c>
      <c r="B248" s="35" t="s">
        <v>3322</v>
      </c>
      <c r="C248" s="35" t="s">
        <v>3323</v>
      </c>
      <c r="D248" s="35">
        <v>2005.0</v>
      </c>
      <c r="E248" s="9" t="s">
        <v>31</v>
      </c>
      <c r="F248" s="9" t="s">
        <v>31</v>
      </c>
      <c r="G248" s="9" t="s">
        <v>31</v>
      </c>
      <c r="H248" s="9" t="s">
        <v>31</v>
      </c>
      <c r="I248" s="9" t="s">
        <v>31</v>
      </c>
      <c r="J248" s="9" t="s">
        <v>31</v>
      </c>
    </row>
    <row r="249">
      <c r="A249" s="34">
        <v>930.0</v>
      </c>
      <c r="B249" s="35" t="s">
        <v>3325</v>
      </c>
      <c r="C249" s="35" t="s">
        <v>3326</v>
      </c>
      <c r="D249" s="35">
        <v>2005.0</v>
      </c>
      <c r="E249" s="9" t="s">
        <v>31</v>
      </c>
      <c r="F249" s="9" t="s">
        <v>31</v>
      </c>
      <c r="G249" s="9" t="s">
        <v>31</v>
      </c>
      <c r="H249" s="9" t="s">
        <v>31</v>
      </c>
      <c r="I249" s="9" t="s">
        <v>31</v>
      </c>
      <c r="J249" s="9" t="s">
        <v>31</v>
      </c>
    </row>
    <row r="250">
      <c r="A250" s="34">
        <v>931.0</v>
      </c>
      <c r="B250" s="35" t="s">
        <v>3328</v>
      </c>
      <c r="C250" s="35" t="s">
        <v>3329</v>
      </c>
      <c r="D250" s="35">
        <v>2005.0</v>
      </c>
      <c r="E250" s="9" t="s">
        <v>31</v>
      </c>
      <c r="F250" s="9" t="s">
        <v>31</v>
      </c>
      <c r="G250" s="9" t="s">
        <v>31</v>
      </c>
      <c r="H250" s="9" t="s">
        <v>31</v>
      </c>
      <c r="I250" s="9" t="s">
        <v>31</v>
      </c>
      <c r="J250" s="9" t="s">
        <v>31</v>
      </c>
    </row>
    <row r="251">
      <c r="A251" s="34">
        <v>940.0</v>
      </c>
      <c r="B251" s="35" t="s">
        <v>3331</v>
      </c>
      <c r="C251" s="35" t="s">
        <v>3332</v>
      </c>
      <c r="D251" s="35">
        <v>2004.0</v>
      </c>
      <c r="E251" s="9" t="s">
        <v>31</v>
      </c>
      <c r="F251" s="9" t="s">
        <v>31</v>
      </c>
      <c r="G251" s="9" t="s">
        <v>31</v>
      </c>
      <c r="H251" s="9" t="s">
        <v>31</v>
      </c>
      <c r="I251" s="9" t="s">
        <v>31</v>
      </c>
      <c r="J251" s="9" t="s">
        <v>31</v>
      </c>
    </row>
    <row r="252">
      <c r="A252" s="34">
        <v>945.0</v>
      </c>
      <c r="B252" s="35" t="s">
        <v>3334</v>
      </c>
      <c r="C252" s="35" t="s">
        <v>3335</v>
      </c>
      <c r="D252" s="35">
        <v>2004.0</v>
      </c>
      <c r="E252" s="9" t="s">
        <v>31</v>
      </c>
      <c r="F252" s="9" t="s">
        <v>31</v>
      </c>
      <c r="G252" s="9" t="s">
        <v>31</v>
      </c>
      <c r="H252" s="9" t="s">
        <v>31</v>
      </c>
      <c r="I252" s="9" t="s">
        <v>31</v>
      </c>
      <c r="J252" s="9" t="s">
        <v>31</v>
      </c>
    </row>
    <row r="253">
      <c r="A253" s="34">
        <v>946.0</v>
      </c>
      <c r="B253" s="35" t="s">
        <v>3337</v>
      </c>
      <c r="C253" s="35" t="s">
        <v>3338</v>
      </c>
      <c r="D253" s="35">
        <v>2004.0</v>
      </c>
      <c r="E253" s="9" t="s">
        <v>31</v>
      </c>
      <c r="F253" s="9" t="s">
        <v>31</v>
      </c>
      <c r="G253" s="9" t="s">
        <v>31</v>
      </c>
      <c r="H253" s="9" t="s">
        <v>31</v>
      </c>
      <c r="I253" s="9" t="s">
        <v>31</v>
      </c>
      <c r="J253" s="9" t="s">
        <v>31</v>
      </c>
    </row>
    <row r="254">
      <c r="A254" s="34">
        <v>953.0</v>
      </c>
      <c r="B254" s="35" t="s">
        <v>3340</v>
      </c>
      <c r="C254" s="35" t="s">
        <v>3341</v>
      </c>
      <c r="D254" s="35">
        <v>2004.0</v>
      </c>
      <c r="E254" s="9" t="s">
        <v>31</v>
      </c>
      <c r="F254" s="9" t="s">
        <v>31</v>
      </c>
      <c r="G254" s="9" t="s">
        <v>31</v>
      </c>
      <c r="H254" s="9" t="s">
        <v>31</v>
      </c>
      <c r="I254" s="9" t="s">
        <v>31</v>
      </c>
      <c r="J254" s="9" t="s">
        <v>31</v>
      </c>
    </row>
    <row r="255">
      <c r="A255" s="34">
        <v>954.0</v>
      </c>
      <c r="B255" s="35" t="s">
        <v>3343</v>
      </c>
      <c r="C255" s="35" t="s">
        <v>3344</v>
      </c>
      <c r="D255" s="35">
        <v>2004.0</v>
      </c>
      <c r="E255" s="9" t="s">
        <v>31</v>
      </c>
      <c r="F255" s="9" t="s">
        <v>31</v>
      </c>
      <c r="G255" s="9" t="s">
        <v>31</v>
      </c>
      <c r="H255" s="9" t="s">
        <v>31</v>
      </c>
      <c r="I255" s="9" t="s">
        <v>31</v>
      </c>
      <c r="J255" s="9" t="s">
        <v>31</v>
      </c>
    </row>
    <row r="256">
      <c r="A256" s="34">
        <v>955.0</v>
      </c>
      <c r="B256" s="35" t="s">
        <v>3346</v>
      </c>
      <c r="C256" s="35" t="s">
        <v>3347</v>
      </c>
      <c r="D256" s="35">
        <v>2004.0</v>
      </c>
      <c r="E256" s="9" t="s">
        <v>31</v>
      </c>
      <c r="F256" s="9" t="s">
        <v>31</v>
      </c>
      <c r="G256" s="9" t="s">
        <v>31</v>
      </c>
      <c r="H256" s="9" t="s">
        <v>31</v>
      </c>
      <c r="I256" s="9" t="s">
        <v>31</v>
      </c>
      <c r="J256" s="9" t="s">
        <v>31</v>
      </c>
    </row>
    <row r="257">
      <c r="A257" s="34">
        <v>956.0</v>
      </c>
      <c r="B257" s="35" t="s">
        <v>3349</v>
      </c>
      <c r="C257" s="35" t="s">
        <v>3350</v>
      </c>
      <c r="D257" s="35">
        <v>2004.0</v>
      </c>
      <c r="E257" s="9" t="s">
        <v>31</v>
      </c>
      <c r="F257" s="9" t="s">
        <v>31</v>
      </c>
      <c r="G257" s="9" t="s">
        <v>31</v>
      </c>
      <c r="H257" s="9" t="s">
        <v>31</v>
      </c>
      <c r="I257" s="9" t="s">
        <v>31</v>
      </c>
      <c r="J257" s="9" t="s">
        <v>31</v>
      </c>
    </row>
    <row r="258">
      <c r="A258" s="34">
        <v>961.0</v>
      </c>
      <c r="B258" s="35" t="s">
        <v>3352</v>
      </c>
      <c r="C258" s="35" t="s">
        <v>3353</v>
      </c>
      <c r="D258" s="35">
        <v>2004.0</v>
      </c>
      <c r="E258" s="9" t="s">
        <v>31</v>
      </c>
      <c r="F258" s="9" t="s">
        <v>31</v>
      </c>
      <c r="G258" s="9" t="s">
        <v>31</v>
      </c>
      <c r="H258" s="9" t="s">
        <v>31</v>
      </c>
      <c r="I258" s="9" t="s">
        <v>31</v>
      </c>
      <c r="J258" s="9" t="s">
        <v>31</v>
      </c>
    </row>
    <row r="259">
      <c r="A259" s="34">
        <v>963.0</v>
      </c>
      <c r="B259" s="35" t="s">
        <v>3355</v>
      </c>
      <c r="C259" s="35" t="s">
        <v>3356</v>
      </c>
      <c r="D259" s="35">
        <v>2004.0</v>
      </c>
      <c r="E259" s="9" t="s">
        <v>31</v>
      </c>
      <c r="F259" s="9" t="s">
        <v>31</v>
      </c>
      <c r="G259" s="9" t="s">
        <v>31</v>
      </c>
      <c r="H259" s="9" t="s">
        <v>31</v>
      </c>
      <c r="I259" s="9" t="s">
        <v>31</v>
      </c>
      <c r="J259" s="9" t="s">
        <v>31</v>
      </c>
    </row>
    <row r="260">
      <c r="A260" s="34">
        <v>965.0</v>
      </c>
      <c r="B260" s="35" t="s">
        <v>3358</v>
      </c>
      <c r="C260" s="35" t="s">
        <v>3359</v>
      </c>
      <c r="D260" s="35">
        <v>2004.0</v>
      </c>
      <c r="E260" s="9" t="s">
        <v>31</v>
      </c>
      <c r="F260" s="9" t="s">
        <v>31</v>
      </c>
      <c r="G260" s="9" t="s">
        <v>31</v>
      </c>
      <c r="H260" s="9" t="s">
        <v>31</v>
      </c>
      <c r="I260" s="9" t="s">
        <v>31</v>
      </c>
      <c r="J260" s="9" t="s">
        <v>31</v>
      </c>
    </row>
    <row r="261">
      <c r="A261" s="34">
        <v>966.0</v>
      </c>
      <c r="B261" s="35" t="s">
        <v>3361</v>
      </c>
      <c r="C261" s="35" t="s">
        <v>3362</v>
      </c>
      <c r="D261" s="35">
        <v>2004.0</v>
      </c>
      <c r="E261" s="9" t="s">
        <v>31</v>
      </c>
      <c r="F261" s="9" t="s">
        <v>31</v>
      </c>
      <c r="G261" s="9" t="s">
        <v>31</v>
      </c>
      <c r="H261" s="9" t="s">
        <v>31</v>
      </c>
      <c r="I261" s="9" t="s">
        <v>31</v>
      </c>
      <c r="J261" s="9" t="s">
        <v>31</v>
      </c>
    </row>
    <row r="262">
      <c r="A262" s="34">
        <v>972.0</v>
      </c>
      <c r="B262" s="35" t="s">
        <v>3364</v>
      </c>
      <c r="C262" s="35" t="s">
        <v>3365</v>
      </c>
      <c r="D262" s="35">
        <v>2004.0</v>
      </c>
      <c r="E262" s="9" t="s">
        <v>31</v>
      </c>
      <c r="F262" s="9" t="s">
        <v>31</v>
      </c>
      <c r="G262" s="9" t="s">
        <v>31</v>
      </c>
      <c r="H262" s="9" t="s">
        <v>31</v>
      </c>
      <c r="I262" s="9" t="s">
        <v>31</v>
      </c>
      <c r="J262" s="9" t="s">
        <v>31</v>
      </c>
    </row>
    <row r="263">
      <c r="A263" s="34">
        <v>976.0</v>
      </c>
      <c r="B263" s="35" t="s">
        <v>3367</v>
      </c>
      <c r="C263" s="35" t="s">
        <v>3368</v>
      </c>
      <c r="D263" s="35">
        <v>2003.0</v>
      </c>
      <c r="E263" s="9" t="s">
        <v>31</v>
      </c>
      <c r="F263" s="9" t="s">
        <v>31</v>
      </c>
      <c r="G263" s="9" t="s">
        <v>31</v>
      </c>
      <c r="H263" s="9" t="s">
        <v>31</v>
      </c>
      <c r="I263" s="9" t="s">
        <v>31</v>
      </c>
      <c r="J263" s="9" t="s">
        <v>31</v>
      </c>
    </row>
    <row r="264">
      <c r="A264" s="34">
        <v>977.0</v>
      </c>
      <c r="B264" s="35" t="s">
        <v>3370</v>
      </c>
      <c r="C264" s="35" t="s">
        <v>3371</v>
      </c>
      <c r="D264" s="35">
        <v>2003.0</v>
      </c>
      <c r="E264" s="9" t="s">
        <v>31</v>
      </c>
      <c r="F264" s="9" t="s">
        <v>31</v>
      </c>
      <c r="G264" s="9" t="s">
        <v>31</v>
      </c>
      <c r="H264" s="9" t="s">
        <v>31</v>
      </c>
      <c r="I264" s="9" t="s">
        <v>31</v>
      </c>
      <c r="J264" s="9" t="s">
        <v>31</v>
      </c>
    </row>
    <row r="265">
      <c r="A265" s="34">
        <v>978.0</v>
      </c>
      <c r="B265" s="35" t="s">
        <v>3373</v>
      </c>
      <c r="C265" s="35" t="s">
        <v>3374</v>
      </c>
      <c r="D265" s="35">
        <v>2003.0</v>
      </c>
      <c r="E265" s="9" t="s">
        <v>31</v>
      </c>
      <c r="F265" s="9" t="s">
        <v>31</v>
      </c>
      <c r="G265" s="9" t="s">
        <v>31</v>
      </c>
      <c r="H265" s="9" t="s">
        <v>31</v>
      </c>
      <c r="I265" s="9" t="s">
        <v>31</v>
      </c>
      <c r="J265" s="9" t="s">
        <v>31</v>
      </c>
    </row>
    <row r="266">
      <c r="A266" s="34">
        <v>980.0</v>
      </c>
      <c r="B266" s="35" t="s">
        <v>3376</v>
      </c>
      <c r="C266" s="35" t="s">
        <v>3377</v>
      </c>
      <c r="D266" s="35">
        <v>2003.0</v>
      </c>
      <c r="E266" s="9" t="s">
        <v>31</v>
      </c>
      <c r="F266" s="9" t="s">
        <v>31</v>
      </c>
      <c r="G266" s="9" t="s">
        <v>31</v>
      </c>
      <c r="H266" s="9" t="s">
        <v>31</v>
      </c>
      <c r="I266" s="9" t="s">
        <v>31</v>
      </c>
      <c r="J266" s="9" t="s">
        <v>31</v>
      </c>
    </row>
    <row r="267">
      <c r="A267" s="34">
        <v>984.0</v>
      </c>
      <c r="B267" s="35" t="s">
        <v>3379</v>
      </c>
      <c r="C267" s="35" t="s">
        <v>3380</v>
      </c>
      <c r="D267" s="35">
        <v>2003.0</v>
      </c>
      <c r="E267" s="9" t="s">
        <v>31</v>
      </c>
      <c r="F267" s="9" t="s">
        <v>31</v>
      </c>
      <c r="G267" s="9" t="s">
        <v>31</v>
      </c>
      <c r="H267" s="9" t="s">
        <v>31</v>
      </c>
      <c r="I267" s="9" t="s">
        <v>31</v>
      </c>
      <c r="J267" s="9" t="s">
        <v>31</v>
      </c>
    </row>
    <row r="268">
      <c r="A268" s="34">
        <v>987.0</v>
      </c>
      <c r="B268" s="35" t="s">
        <v>3382</v>
      </c>
      <c r="C268" s="35" t="s">
        <v>3383</v>
      </c>
      <c r="D268" s="35">
        <v>2003.0</v>
      </c>
      <c r="E268" s="9" t="s">
        <v>31</v>
      </c>
      <c r="F268" s="9" t="s">
        <v>31</v>
      </c>
      <c r="G268" s="9" t="s">
        <v>31</v>
      </c>
      <c r="H268" s="9" t="s">
        <v>31</v>
      </c>
      <c r="I268" s="9" t="s">
        <v>31</v>
      </c>
      <c r="J268" s="9" t="s">
        <v>31</v>
      </c>
    </row>
    <row r="269">
      <c r="A269" s="34">
        <v>989.0</v>
      </c>
      <c r="B269" s="35" t="s">
        <v>3385</v>
      </c>
      <c r="C269" s="35" t="s">
        <v>3386</v>
      </c>
      <c r="D269" s="35">
        <v>2003.0</v>
      </c>
      <c r="E269" s="9" t="s">
        <v>31</v>
      </c>
      <c r="F269" s="9" t="s">
        <v>31</v>
      </c>
      <c r="G269" s="9" t="s">
        <v>31</v>
      </c>
      <c r="H269" s="9" t="s">
        <v>31</v>
      </c>
      <c r="I269" s="9" t="s">
        <v>31</v>
      </c>
      <c r="J269" s="9" t="s">
        <v>31</v>
      </c>
    </row>
    <row r="270">
      <c r="A270" s="34">
        <v>990.0</v>
      </c>
      <c r="B270" s="35" t="s">
        <v>3388</v>
      </c>
      <c r="C270" s="35" t="s">
        <v>3389</v>
      </c>
      <c r="D270" s="35">
        <v>2003.0</v>
      </c>
      <c r="E270" s="9" t="s">
        <v>31</v>
      </c>
      <c r="F270" s="9" t="s">
        <v>31</v>
      </c>
      <c r="G270" s="9" t="s">
        <v>31</v>
      </c>
      <c r="H270" s="9" t="s">
        <v>31</v>
      </c>
      <c r="I270" s="9" t="s">
        <v>31</v>
      </c>
      <c r="J270" s="9" t="s">
        <v>31</v>
      </c>
    </row>
    <row r="271">
      <c r="A271" s="34">
        <v>991.0</v>
      </c>
      <c r="B271" s="35" t="s">
        <v>3391</v>
      </c>
      <c r="C271" s="35" t="s">
        <v>3392</v>
      </c>
      <c r="D271" s="35">
        <v>2003.0</v>
      </c>
      <c r="E271" s="9" t="s">
        <v>31</v>
      </c>
      <c r="F271" s="9" t="s">
        <v>31</v>
      </c>
      <c r="G271" s="9" t="s">
        <v>31</v>
      </c>
      <c r="H271" s="9" t="s">
        <v>31</v>
      </c>
      <c r="I271" s="9" t="s">
        <v>31</v>
      </c>
      <c r="J271" s="9" t="s">
        <v>31</v>
      </c>
    </row>
    <row r="272">
      <c r="A272" s="34">
        <v>995.0</v>
      </c>
      <c r="B272" s="35" t="s">
        <v>3394</v>
      </c>
      <c r="C272" s="35" t="s">
        <v>3395</v>
      </c>
      <c r="D272" s="35">
        <v>2003.0</v>
      </c>
      <c r="E272" s="9" t="s">
        <v>31</v>
      </c>
      <c r="F272" s="9" t="s">
        <v>31</v>
      </c>
      <c r="G272" s="9" t="s">
        <v>31</v>
      </c>
      <c r="H272" s="9" t="s">
        <v>31</v>
      </c>
      <c r="I272" s="9" t="s">
        <v>31</v>
      </c>
      <c r="J272" s="9" t="s">
        <v>31</v>
      </c>
    </row>
    <row r="273">
      <c r="A273" s="34">
        <v>999.0</v>
      </c>
      <c r="B273" s="35" t="s">
        <v>3397</v>
      </c>
      <c r="C273" s="35" t="s">
        <v>3398</v>
      </c>
      <c r="D273" s="35">
        <v>2003.0</v>
      </c>
      <c r="E273" s="9" t="s">
        <v>31</v>
      </c>
      <c r="F273" s="9" t="s">
        <v>31</v>
      </c>
      <c r="G273" s="9" t="s">
        <v>31</v>
      </c>
      <c r="H273" s="9" t="s">
        <v>31</v>
      </c>
      <c r="I273" s="9" t="s">
        <v>31</v>
      </c>
      <c r="J273" s="9" t="s">
        <v>31</v>
      </c>
    </row>
    <row r="274">
      <c r="A274" s="34">
        <v>1002.0</v>
      </c>
      <c r="B274" s="35" t="s">
        <v>3400</v>
      </c>
      <c r="C274" s="35" t="s">
        <v>3401</v>
      </c>
      <c r="D274" s="35">
        <v>2003.0</v>
      </c>
      <c r="E274" s="9" t="s">
        <v>31</v>
      </c>
      <c r="F274" s="9" t="s">
        <v>31</v>
      </c>
      <c r="G274" s="9" t="s">
        <v>31</v>
      </c>
      <c r="H274" s="9" t="s">
        <v>31</v>
      </c>
      <c r="I274" s="9" t="s">
        <v>31</v>
      </c>
      <c r="J274" s="9" t="s">
        <v>31</v>
      </c>
    </row>
    <row r="275">
      <c r="A275" s="34">
        <v>47.0</v>
      </c>
      <c r="B275" s="35" t="s">
        <v>186</v>
      </c>
      <c r="C275" s="35" t="s">
        <v>187</v>
      </c>
      <c r="D275" s="34">
        <v>2018.0</v>
      </c>
      <c r="E275" s="11" t="s">
        <v>84</v>
      </c>
      <c r="F275" s="12" t="s">
        <v>39</v>
      </c>
      <c r="G275" s="13"/>
      <c r="H275" s="14" t="s">
        <v>39</v>
      </c>
      <c r="I275" s="13"/>
      <c r="J275" s="12" t="s">
        <v>40</v>
      </c>
    </row>
    <row r="276">
      <c r="A276" s="7">
        <v>77.0</v>
      </c>
      <c r="B276" s="11" t="s">
        <v>256</v>
      </c>
      <c r="C276" s="11" t="s">
        <v>257</v>
      </c>
      <c r="D276" s="7">
        <v>2017.0</v>
      </c>
      <c r="E276" s="11" t="s">
        <v>259</v>
      </c>
      <c r="F276" s="12" t="s">
        <v>39</v>
      </c>
      <c r="G276" s="13"/>
      <c r="H276" s="14" t="s">
        <v>39</v>
      </c>
      <c r="I276" s="13"/>
      <c r="J276" s="12" t="s">
        <v>40</v>
      </c>
    </row>
    <row r="277">
      <c r="A277" s="7">
        <v>79.0</v>
      </c>
      <c r="B277" s="11" t="s">
        <v>263</v>
      </c>
      <c r="C277" s="11" t="s">
        <v>264</v>
      </c>
      <c r="D277" s="7">
        <v>2017.0</v>
      </c>
      <c r="E277" s="11" t="s">
        <v>3749</v>
      </c>
      <c r="F277" s="12" t="s">
        <v>39</v>
      </c>
      <c r="G277" s="13"/>
      <c r="H277" s="14" t="s">
        <v>39</v>
      </c>
      <c r="I277" s="13"/>
      <c r="J277" s="12" t="s">
        <v>40</v>
      </c>
    </row>
    <row r="278">
      <c r="A278" s="7">
        <v>89.0</v>
      </c>
      <c r="B278" s="11" t="s">
        <v>286</v>
      </c>
      <c r="C278" s="11" t="s">
        <v>287</v>
      </c>
      <c r="D278" s="7">
        <v>2017.0</v>
      </c>
      <c r="E278" s="11" t="s">
        <v>289</v>
      </c>
      <c r="F278" s="12" t="s">
        <v>39</v>
      </c>
      <c r="H278" s="14" t="s">
        <v>39</v>
      </c>
      <c r="J278" s="12" t="s">
        <v>40</v>
      </c>
    </row>
    <row r="279">
      <c r="A279" s="7">
        <v>94.0</v>
      </c>
      <c r="B279" s="11" t="s">
        <v>300</v>
      </c>
      <c r="C279" s="11" t="s">
        <v>301</v>
      </c>
      <c r="D279" s="7">
        <v>2017.0</v>
      </c>
      <c r="E279" s="11" t="s">
        <v>47</v>
      </c>
      <c r="F279" s="12" t="s">
        <v>39</v>
      </c>
      <c r="G279" s="20">
        <v>12.0</v>
      </c>
      <c r="H279" s="14" t="s">
        <v>39</v>
      </c>
      <c r="I279" s="20">
        <v>12.0</v>
      </c>
      <c r="J279" s="12" t="s">
        <v>40</v>
      </c>
    </row>
    <row r="280">
      <c r="A280" s="7">
        <v>106.0</v>
      </c>
      <c r="B280" s="11" t="s">
        <v>336</v>
      </c>
      <c r="C280" s="11" t="s">
        <v>337</v>
      </c>
      <c r="D280" s="7">
        <v>2017.0</v>
      </c>
      <c r="E280" s="11" t="s">
        <v>339</v>
      </c>
      <c r="F280" s="12" t="s">
        <v>39</v>
      </c>
      <c r="G280" s="13"/>
      <c r="H280" s="14" t="s">
        <v>39</v>
      </c>
      <c r="I280" s="13"/>
      <c r="J280" s="12" t="s">
        <v>40</v>
      </c>
    </row>
    <row r="281">
      <c r="A281" s="7">
        <v>107.0</v>
      </c>
      <c r="B281" s="11" t="s">
        <v>340</v>
      </c>
      <c r="C281" s="11" t="s">
        <v>341</v>
      </c>
      <c r="D281" s="7">
        <v>2017.0</v>
      </c>
      <c r="E281" s="11" t="s">
        <v>343</v>
      </c>
      <c r="F281" s="12" t="s">
        <v>39</v>
      </c>
      <c r="G281" s="20">
        <v>120.0</v>
      </c>
      <c r="H281" s="14" t="s">
        <v>39</v>
      </c>
      <c r="I281" s="20">
        <v>115.0</v>
      </c>
      <c r="J281" s="12" t="s">
        <v>40</v>
      </c>
    </row>
    <row r="282">
      <c r="A282" s="7">
        <v>131.0</v>
      </c>
      <c r="B282" s="11" t="s">
        <v>417</v>
      </c>
      <c r="C282" s="11" t="s">
        <v>418</v>
      </c>
      <c r="D282" s="7">
        <v>2017.0</v>
      </c>
      <c r="E282" s="11" t="s">
        <v>370</v>
      </c>
      <c r="F282" s="12" t="s">
        <v>39</v>
      </c>
      <c r="G282" s="13"/>
      <c r="H282" s="14" t="s">
        <v>39</v>
      </c>
      <c r="I282" s="13"/>
      <c r="J282" s="12" t="s">
        <v>40</v>
      </c>
    </row>
    <row r="283">
      <c r="A283" s="7">
        <v>163.0</v>
      </c>
      <c r="B283" s="11" t="s">
        <v>499</v>
      </c>
      <c r="C283" s="11" t="s">
        <v>500</v>
      </c>
      <c r="D283" s="7">
        <v>2016.0</v>
      </c>
      <c r="E283" s="11" t="s">
        <v>502</v>
      </c>
      <c r="F283" s="12" t="s">
        <v>39</v>
      </c>
      <c r="G283" s="13"/>
      <c r="H283" s="14" t="s">
        <v>39</v>
      </c>
      <c r="I283" s="13"/>
      <c r="J283" s="12" t="s">
        <v>40</v>
      </c>
    </row>
    <row r="284">
      <c r="A284" s="7">
        <v>165.0</v>
      </c>
      <c r="B284" s="11" t="s">
        <v>508</v>
      </c>
      <c r="C284" s="11" t="s">
        <v>509</v>
      </c>
      <c r="D284" s="7">
        <v>2016.0</v>
      </c>
      <c r="E284" s="11" t="s">
        <v>47</v>
      </c>
      <c r="F284" s="12" t="s">
        <v>39</v>
      </c>
      <c r="G284" s="20">
        <v>93.0</v>
      </c>
      <c r="H284" s="14" t="s">
        <v>39</v>
      </c>
      <c r="I284" s="20">
        <v>110.0</v>
      </c>
      <c r="J284" s="12" t="s">
        <v>40</v>
      </c>
    </row>
    <row r="285">
      <c r="A285" s="7">
        <v>180.0</v>
      </c>
      <c r="B285" s="11" t="s">
        <v>554</v>
      </c>
      <c r="C285" s="11" t="s">
        <v>555</v>
      </c>
      <c r="D285" s="7">
        <v>2016.0</v>
      </c>
      <c r="E285" s="11" t="s">
        <v>557</v>
      </c>
      <c r="F285" s="12" t="s">
        <v>39</v>
      </c>
      <c r="G285" s="20">
        <v>55.0</v>
      </c>
      <c r="H285" s="14" t="s">
        <v>39</v>
      </c>
      <c r="I285" s="20">
        <v>71.0</v>
      </c>
      <c r="J285" s="12" t="s">
        <v>40</v>
      </c>
    </row>
    <row r="286">
      <c r="A286" s="7">
        <v>221.0</v>
      </c>
      <c r="B286" s="11" t="s">
        <v>680</v>
      </c>
      <c r="C286" s="11" t="s">
        <v>681</v>
      </c>
      <c r="D286" s="7">
        <v>2015.0</v>
      </c>
      <c r="E286" s="11" t="s">
        <v>84</v>
      </c>
      <c r="F286" s="12" t="s">
        <v>39</v>
      </c>
      <c r="G286" s="20">
        <v>13.0</v>
      </c>
      <c r="H286" s="14" t="s">
        <v>39</v>
      </c>
      <c r="I286" s="20">
        <v>11.0</v>
      </c>
      <c r="J286" s="12" t="s">
        <v>40</v>
      </c>
    </row>
    <row r="287">
      <c r="A287" s="7">
        <v>229.0</v>
      </c>
      <c r="B287" s="11" t="s">
        <v>699</v>
      </c>
      <c r="C287" s="11" t="s">
        <v>700</v>
      </c>
      <c r="D287" s="7">
        <v>2015.0</v>
      </c>
      <c r="E287" s="11" t="s">
        <v>702</v>
      </c>
      <c r="F287" s="12" t="s">
        <v>39</v>
      </c>
      <c r="G287" s="13"/>
      <c r="H287" s="14" t="s">
        <v>39</v>
      </c>
      <c r="I287" s="13"/>
      <c r="J287" s="12" t="s">
        <v>40</v>
      </c>
    </row>
    <row r="288">
      <c r="A288" s="7">
        <v>250.0</v>
      </c>
      <c r="B288" s="11" t="s">
        <v>756</v>
      </c>
      <c r="C288" s="11" t="s">
        <v>757</v>
      </c>
      <c r="D288" s="7">
        <v>2015.0</v>
      </c>
      <c r="E288" s="11" t="s">
        <v>47</v>
      </c>
      <c r="F288" s="12" t="s">
        <v>39</v>
      </c>
      <c r="G288" s="20">
        <v>17.0</v>
      </c>
      <c r="H288" s="12" t="s">
        <v>39</v>
      </c>
      <c r="I288" s="20">
        <v>11.0</v>
      </c>
      <c r="J288" s="12" t="s">
        <v>40</v>
      </c>
    </row>
    <row r="289">
      <c r="A289" s="7">
        <v>255.0</v>
      </c>
      <c r="B289" s="11" t="s">
        <v>770</v>
      </c>
      <c r="C289" s="11" t="s">
        <v>771</v>
      </c>
      <c r="D289" s="7">
        <v>2015.0</v>
      </c>
      <c r="E289" s="11" t="s">
        <v>773</v>
      </c>
      <c r="F289" s="12" t="s">
        <v>39</v>
      </c>
      <c r="G289" s="20">
        <v>30.0</v>
      </c>
      <c r="H289" s="12" t="s">
        <v>39</v>
      </c>
      <c r="I289" s="20">
        <v>34.0</v>
      </c>
      <c r="J289" s="12" t="s">
        <v>40</v>
      </c>
    </row>
    <row r="290">
      <c r="A290" s="7">
        <v>279.0</v>
      </c>
      <c r="B290" s="11" t="s">
        <v>839</v>
      </c>
      <c r="C290" s="11" t="s">
        <v>840</v>
      </c>
      <c r="D290" s="7">
        <v>2015.0</v>
      </c>
      <c r="E290" s="11" t="s">
        <v>773</v>
      </c>
      <c r="F290" s="12" t="s">
        <v>39</v>
      </c>
      <c r="G290" s="20">
        <v>59.0</v>
      </c>
      <c r="H290" s="12" t="s">
        <v>39</v>
      </c>
      <c r="I290" s="20">
        <v>65.0</v>
      </c>
      <c r="J290" s="12" t="s">
        <v>40</v>
      </c>
    </row>
    <row r="291">
      <c r="A291" s="7">
        <v>289.0</v>
      </c>
      <c r="B291" s="11" t="s">
        <v>871</v>
      </c>
      <c r="C291" s="11" t="s">
        <v>872</v>
      </c>
      <c r="D291" s="7">
        <v>2015.0</v>
      </c>
      <c r="E291" s="11" t="s">
        <v>3763</v>
      </c>
      <c r="F291" s="12" t="s">
        <v>39</v>
      </c>
      <c r="G291" s="20">
        <v>34.0</v>
      </c>
      <c r="H291" s="14" t="s">
        <v>39</v>
      </c>
      <c r="I291" s="20">
        <v>40.0</v>
      </c>
      <c r="J291" s="12" t="s">
        <v>40</v>
      </c>
    </row>
    <row r="292">
      <c r="A292" s="7">
        <v>294.0</v>
      </c>
      <c r="B292" s="11" t="s">
        <v>887</v>
      </c>
      <c r="C292" s="11" t="s">
        <v>888</v>
      </c>
      <c r="D292" s="7">
        <v>2015.0</v>
      </c>
      <c r="E292" s="11" t="s">
        <v>890</v>
      </c>
      <c r="F292" s="12" t="s">
        <v>39</v>
      </c>
      <c r="G292" s="20">
        <v>26.0</v>
      </c>
      <c r="H292" s="14" t="s">
        <v>39</v>
      </c>
      <c r="I292" s="20">
        <v>37.0</v>
      </c>
      <c r="J292" s="12" t="s">
        <v>40</v>
      </c>
    </row>
    <row r="293">
      <c r="A293" s="7">
        <v>324.0</v>
      </c>
      <c r="B293" s="11" t="s">
        <v>977</v>
      </c>
      <c r="C293" s="11" t="s">
        <v>978</v>
      </c>
      <c r="D293" s="7">
        <v>2014.0</v>
      </c>
      <c r="E293" s="11" t="s">
        <v>980</v>
      </c>
      <c r="F293" s="12" t="s">
        <v>39</v>
      </c>
      <c r="G293" s="13"/>
      <c r="H293" s="14" t="s">
        <v>39</v>
      </c>
      <c r="I293" s="13"/>
      <c r="J293" s="12" t="s">
        <v>40</v>
      </c>
    </row>
    <row r="294">
      <c r="A294" s="7">
        <v>336.0</v>
      </c>
      <c r="B294" s="11" t="s">
        <v>1004</v>
      </c>
      <c r="C294" s="11" t="s">
        <v>1005</v>
      </c>
      <c r="D294" s="7">
        <v>2014.0</v>
      </c>
      <c r="E294" s="11" t="s">
        <v>84</v>
      </c>
      <c r="F294" s="12" t="s">
        <v>39</v>
      </c>
      <c r="G294" s="20">
        <v>21.0</v>
      </c>
      <c r="H294" s="14" t="s">
        <v>39</v>
      </c>
      <c r="I294" s="20">
        <v>0.0</v>
      </c>
      <c r="J294" s="12" t="s">
        <v>40</v>
      </c>
    </row>
    <row r="295">
      <c r="A295" s="7">
        <v>337.0</v>
      </c>
      <c r="B295" s="11" t="s">
        <v>1008</v>
      </c>
      <c r="C295" s="11" t="s">
        <v>1009</v>
      </c>
      <c r="D295" s="7">
        <v>2014.0</v>
      </c>
      <c r="E295" s="11" t="s">
        <v>140</v>
      </c>
      <c r="F295" s="12" t="s">
        <v>39</v>
      </c>
      <c r="G295" s="20">
        <v>12.0</v>
      </c>
      <c r="H295" s="14" t="s">
        <v>39</v>
      </c>
      <c r="I295" s="20">
        <v>12.0</v>
      </c>
      <c r="J295" s="12" t="s">
        <v>40</v>
      </c>
    </row>
    <row r="296">
      <c r="A296" s="7">
        <v>357.0</v>
      </c>
      <c r="B296" s="11" t="s">
        <v>1064</v>
      </c>
      <c r="C296" s="11" t="s">
        <v>1065</v>
      </c>
      <c r="D296" s="7">
        <v>2014.0</v>
      </c>
      <c r="E296" s="11" t="s">
        <v>1067</v>
      </c>
      <c r="F296" s="12" t="s">
        <v>39</v>
      </c>
      <c r="G296" s="20">
        <v>69.0</v>
      </c>
      <c r="H296" s="14" t="s">
        <v>39</v>
      </c>
      <c r="I296" s="20">
        <v>70.0</v>
      </c>
      <c r="J296" s="12" t="s">
        <v>40</v>
      </c>
    </row>
    <row r="297">
      <c r="A297" s="7">
        <v>371.0</v>
      </c>
      <c r="B297" s="11" t="s">
        <v>1099</v>
      </c>
      <c r="C297" s="11" t="s">
        <v>1100</v>
      </c>
      <c r="D297" s="7">
        <v>2013.0</v>
      </c>
      <c r="E297" s="11" t="s">
        <v>1102</v>
      </c>
      <c r="F297" s="12" t="s">
        <v>39</v>
      </c>
      <c r="G297" s="13"/>
      <c r="H297" s="14" t="s">
        <v>39</v>
      </c>
      <c r="I297" s="13"/>
      <c r="J297" s="12" t="s">
        <v>40</v>
      </c>
    </row>
    <row r="298">
      <c r="A298" s="7">
        <v>375.0</v>
      </c>
      <c r="B298" s="11" t="s">
        <v>1106</v>
      </c>
      <c r="C298" s="11" t="s">
        <v>1107</v>
      </c>
      <c r="D298" s="7">
        <v>2013.0</v>
      </c>
      <c r="E298" s="11" t="s">
        <v>1109</v>
      </c>
      <c r="F298" s="12" t="s">
        <v>39</v>
      </c>
      <c r="G298" s="13"/>
      <c r="H298" s="14" t="s">
        <v>39</v>
      </c>
      <c r="I298" s="13"/>
      <c r="J298" s="12" t="s">
        <v>40</v>
      </c>
    </row>
    <row r="299">
      <c r="A299" s="7">
        <v>387.0</v>
      </c>
      <c r="B299" s="11" t="s">
        <v>1144</v>
      </c>
      <c r="C299" s="11" t="s">
        <v>1145</v>
      </c>
      <c r="D299" s="7">
        <v>2013.0</v>
      </c>
      <c r="E299" s="11" t="s">
        <v>1147</v>
      </c>
      <c r="F299" s="14" t="s">
        <v>39</v>
      </c>
      <c r="G299" s="20">
        <v>95.0</v>
      </c>
      <c r="H299" s="14" t="s">
        <v>39</v>
      </c>
      <c r="I299" s="20">
        <v>110.0</v>
      </c>
      <c r="J299" s="12" t="s">
        <v>40</v>
      </c>
    </row>
    <row r="300">
      <c r="A300" s="7">
        <v>388.0</v>
      </c>
      <c r="B300" s="11" t="s">
        <v>1149</v>
      </c>
      <c r="C300" s="11" t="s">
        <v>1150</v>
      </c>
      <c r="D300" s="7">
        <v>2013.0</v>
      </c>
      <c r="E300" s="11" t="s">
        <v>944</v>
      </c>
      <c r="F300" s="14" t="s">
        <v>39</v>
      </c>
      <c r="G300" s="20">
        <v>61.0</v>
      </c>
      <c r="H300" s="14" t="s">
        <v>39</v>
      </c>
      <c r="I300" s="20">
        <v>73.0</v>
      </c>
      <c r="J300" s="12" t="s">
        <v>40</v>
      </c>
    </row>
    <row r="301">
      <c r="A301" s="7">
        <v>414.0</v>
      </c>
      <c r="B301" s="11" t="s">
        <v>1222</v>
      </c>
      <c r="C301" s="11" t="s">
        <v>1223</v>
      </c>
      <c r="D301" s="7">
        <v>2013.0</v>
      </c>
      <c r="E301" s="11" t="s">
        <v>1147</v>
      </c>
      <c r="F301" s="14" t="s">
        <v>39</v>
      </c>
      <c r="G301" s="20">
        <v>63.0</v>
      </c>
      <c r="H301" s="14" t="s">
        <v>39</v>
      </c>
      <c r="I301" s="20">
        <v>66.0</v>
      </c>
      <c r="J301" s="12" t="s">
        <v>40</v>
      </c>
    </row>
    <row r="302">
      <c r="A302" s="7">
        <v>417.0</v>
      </c>
      <c r="B302" s="11" t="s">
        <v>1228</v>
      </c>
      <c r="C302" s="11" t="s">
        <v>1229</v>
      </c>
      <c r="D302" s="7">
        <v>2013.0</v>
      </c>
      <c r="E302" s="11" t="s">
        <v>47</v>
      </c>
      <c r="F302" s="14" t="s">
        <v>39</v>
      </c>
      <c r="G302" s="20">
        <v>42.0</v>
      </c>
      <c r="H302" s="14" t="s">
        <v>39</v>
      </c>
      <c r="I302" s="20">
        <v>40.0</v>
      </c>
      <c r="J302" s="12" t="s">
        <v>40</v>
      </c>
    </row>
    <row r="303">
      <c r="A303" s="7">
        <v>425.0</v>
      </c>
      <c r="B303" s="8" t="s">
        <v>3768</v>
      </c>
      <c r="C303" s="8" t="s">
        <v>3769</v>
      </c>
      <c r="D303" s="35">
        <v>2013.0</v>
      </c>
      <c r="E303" s="11" t="s">
        <v>47</v>
      </c>
      <c r="F303" s="12" t="s">
        <v>40</v>
      </c>
      <c r="G303" s="20">
        <v>0.0</v>
      </c>
      <c r="H303" s="14" t="s">
        <v>39</v>
      </c>
      <c r="I303" s="20"/>
      <c r="J303" s="12" t="s">
        <v>40</v>
      </c>
    </row>
    <row r="304">
      <c r="A304" s="7">
        <v>455.0</v>
      </c>
      <c r="B304" s="11" t="s">
        <v>1330</v>
      </c>
      <c r="C304" s="11" t="s">
        <v>1331</v>
      </c>
      <c r="D304" s="7">
        <v>2013.0</v>
      </c>
      <c r="E304" s="11" t="s">
        <v>47</v>
      </c>
      <c r="F304" s="12" t="s">
        <v>39</v>
      </c>
      <c r="G304" s="13"/>
      <c r="H304" s="14" t="s">
        <v>39</v>
      </c>
      <c r="I304" s="13"/>
      <c r="J304" s="12" t="s">
        <v>40</v>
      </c>
    </row>
    <row r="305">
      <c r="A305" s="7">
        <v>473.0</v>
      </c>
      <c r="B305" s="11" t="s">
        <v>1372</v>
      </c>
      <c r="C305" s="11" t="s">
        <v>1373</v>
      </c>
      <c r="D305" s="7">
        <v>2012.0</v>
      </c>
      <c r="E305" s="11" t="s">
        <v>370</v>
      </c>
      <c r="F305" s="14" t="s">
        <v>39</v>
      </c>
      <c r="G305" s="20">
        <v>16.0</v>
      </c>
      <c r="H305" s="14" t="s">
        <v>39</v>
      </c>
      <c r="I305" s="13"/>
      <c r="J305" s="12" t="s">
        <v>40</v>
      </c>
    </row>
    <row r="306">
      <c r="A306" s="7">
        <v>513.0</v>
      </c>
      <c r="B306" s="11" t="s">
        <v>1487</v>
      </c>
      <c r="C306" s="11" t="s">
        <v>1488</v>
      </c>
      <c r="D306" s="7">
        <v>2012.0</v>
      </c>
      <c r="E306" s="11" t="s">
        <v>84</v>
      </c>
      <c r="F306" s="14" t="s">
        <v>39</v>
      </c>
      <c r="G306" s="20">
        <v>66.0</v>
      </c>
      <c r="H306" s="14" t="s">
        <v>39</v>
      </c>
      <c r="I306" s="20">
        <v>70.0</v>
      </c>
      <c r="J306" s="12" t="s">
        <v>40</v>
      </c>
    </row>
    <row r="307">
      <c r="A307" s="7">
        <v>532.0</v>
      </c>
      <c r="B307" s="11" t="s">
        <v>1546</v>
      </c>
      <c r="C307" s="11" t="s">
        <v>1547</v>
      </c>
      <c r="D307" s="7">
        <v>2011.0</v>
      </c>
      <c r="E307" s="11" t="s">
        <v>1549</v>
      </c>
      <c r="F307" s="14" t="s">
        <v>39</v>
      </c>
      <c r="G307" s="20">
        <v>27.0</v>
      </c>
      <c r="H307" s="14" t="s">
        <v>39</v>
      </c>
      <c r="I307" s="20">
        <v>21.0</v>
      </c>
      <c r="J307" s="12" t="s">
        <v>40</v>
      </c>
    </row>
    <row r="308">
      <c r="A308" s="7">
        <v>540.0</v>
      </c>
      <c r="B308" s="11" t="s">
        <v>1563</v>
      </c>
      <c r="C308" s="11" t="s">
        <v>1564</v>
      </c>
      <c r="D308" s="7">
        <v>2011.0</v>
      </c>
      <c r="E308" s="11" t="s">
        <v>821</v>
      </c>
      <c r="F308" s="12" t="s">
        <v>39</v>
      </c>
      <c r="G308" s="20">
        <v>30.0</v>
      </c>
      <c r="H308" s="14" t="s">
        <v>39</v>
      </c>
      <c r="I308" s="20">
        <v>150.0</v>
      </c>
      <c r="J308" s="12" t="s">
        <v>40</v>
      </c>
    </row>
    <row r="309">
      <c r="A309" s="7">
        <v>543.0</v>
      </c>
      <c r="B309" s="11" t="s">
        <v>1575</v>
      </c>
      <c r="C309" s="11" t="s">
        <v>1576</v>
      </c>
      <c r="D309" s="7">
        <v>2011.0</v>
      </c>
      <c r="E309" s="11" t="s">
        <v>773</v>
      </c>
      <c r="F309" s="14" t="s">
        <v>39</v>
      </c>
      <c r="G309" s="20">
        <v>65.0</v>
      </c>
      <c r="H309" s="14" t="s">
        <v>39</v>
      </c>
      <c r="I309" s="20">
        <v>62.0</v>
      </c>
      <c r="J309" s="12" t="s">
        <v>40</v>
      </c>
    </row>
    <row r="310">
      <c r="A310" s="7">
        <v>560.0</v>
      </c>
      <c r="B310" s="11" t="s">
        <v>1619</v>
      </c>
      <c r="C310" s="11" t="s">
        <v>1620</v>
      </c>
      <c r="D310" s="7">
        <v>2011.0</v>
      </c>
      <c r="E310" s="11" t="s">
        <v>276</v>
      </c>
      <c r="F310" s="12" t="s">
        <v>39</v>
      </c>
      <c r="G310" s="13"/>
      <c r="H310" s="14" t="s">
        <v>39</v>
      </c>
      <c r="I310" s="13"/>
      <c r="J310" s="12" t="s">
        <v>40</v>
      </c>
    </row>
    <row r="311">
      <c r="A311" s="7">
        <v>597.0</v>
      </c>
      <c r="B311" s="11" t="s">
        <v>1703</v>
      </c>
      <c r="C311" s="11" t="s">
        <v>1704</v>
      </c>
      <c r="D311" s="7">
        <v>2011.0</v>
      </c>
      <c r="E311" s="11" t="s">
        <v>490</v>
      </c>
      <c r="F311" s="12" t="s">
        <v>39</v>
      </c>
      <c r="G311" s="20" t="s">
        <v>74</v>
      </c>
      <c r="H311" s="14" t="s">
        <v>39</v>
      </c>
      <c r="I311" s="20" t="s">
        <v>74</v>
      </c>
      <c r="J311" s="12" t="s">
        <v>40</v>
      </c>
    </row>
    <row r="312">
      <c r="A312" s="7">
        <v>604.0</v>
      </c>
      <c r="B312" s="11" t="s">
        <v>1719</v>
      </c>
      <c r="C312" s="11" t="s">
        <v>1720</v>
      </c>
      <c r="D312" s="7">
        <v>2011.0</v>
      </c>
      <c r="E312" s="11" t="s">
        <v>1653</v>
      </c>
      <c r="F312" s="14" t="s">
        <v>39</v>
      </c>
      <c r="G312" s="20">
        <v>8.0</v>
      </c>
      <c r="H312" s="14" t="s">
        <v>39</v>
      </c>
      <c r="I312" s="20">
        <v>8.0</v>
      </c>
      <c r="J312" s="12" t="s">
        <v>40</v>
      </c>
    </row>
    <row r="313">
      <c r="A313" s="7">
        <v>665.0</v>
      </c>
      <c r="B313" s="11" t="s">
        <v>1865</v>
      </c>
      <c r="C313" s="11" t="s">
        <v>1866</v>
      </c>
      <c r="D313" s="7">
        <v>2010.0</v>
      </c>
      <c r="E313" s="11" t="s">
        <v>1868</v>
      </c>
      <c r="F313" s="14" t="s">
        <v>39</v>
      </c>
      <c r="G313" s="20">
        <v>14.0</v>
      </c>
      <c r="H313" s="14" t="s">
        <v>39</v>
      </c>
      <c r="I313" s="20">
        <v>13.0</v>
      </c>
      <c r="J313" s="12" t="s">
        <v>40</v>
      </c>
    </row>
    <row r="314">
      <c r="A314" s="7">
        <v>686.0</v>
      </c>
      <c r="B314" s="11" t="s">
        <v>1900</v>
      </c>
      <c r="C314" s="11" t="s">
        <v>1901</v>
      </c>
      <c r="D314" s="7">
        <v>2009.0</v>
      </c>
      <c r="E314" s="11" t="s">
        <v>490</v>
      </c>
      <c r="F314" s="14" t="s">
        <v>39</v>
      </c>
      <c r="G314" s="20" t="s">
        <v>74</v>
      </c>
      <c r="H314" s="14" t="s">
        <v>39</v>
      </c>
      <c r="I314" s="20" t="s">
        <v>74</v>
      </c>
      <c r="J314" s="12" t="s">
        <v>40</v>
      </c>
    </row>
    <row r="315">
      <c r="A315" s="7">
        <v>694.0</v>
      </c>
      <c r="B315" s="11" t="s">
        <v>1915</v>
      </c>
      <c r="C315" s="11" t="s">
        <v>1916</v>
      </c>
      <c r="D315" s="7">
        <v>2009.0</v>
      </c>
      <c r="E315" s="11" t="s">
        <v>534</v>
      </c>
      <c r="F315" s="12" t="s">
        <v>39</v>
      </c>
      <c r="G315" s="20" t="s">
        <v>74</v>
      </c>
      <c r="H315" s="14" t="s">
        <v>39</v>
      </c>
      <c r="I315" s="20" t="s">
        <v>74</v>
      </c>
      <c r="J315" s="12" t="s">
        <v>40</v>
      </c>
    </row>
    <row r="316">
      <c r="A316" s="7">
        <v>731.0</v>
      </c>
      <c r="B316" s="11" t="s">
        <v>1984</v>
      </c>
      <c r="C316" s="11" t="s">
        <v>1985</v>
      </c>
      <c r="D316" s="7">
        <v>2009.0</v>
      </c>
      <c r="E316" s="11" t="s">
        <v>64</v>
      </c>
      <c r="F316" s="12" t="s">
        <v>39</v>
      </c>
      <c r="G316" s="31">
        <v>32.0</v>
      </c>
      <c r="H316" s="14" t="s">
        <v>39</v>
      </c>
      <c r="I316" s="31">
        <v>32.0</v>
      </c>
      <c r="J316" s="12" t="s">
        <v>40</v>
      </c>
    </row>
    <row r="317">
      <c r="A317" s="7">
        <v>757.0</v>
      </c>
      <c r="B317" s="11" t="s">
        <v>2036</v>
      </c>
      <c r="C317" s="11" t="s">
        <v>2037</v>
      </c>
      <c r="D317" s="7">
        <v>2008.0</v>
      </c>
      <c r="E317" s="11" t="s">
        <v>2039</v>
      </c>
      <c r="F317" s="12" t="s">
        <v>39</v>
      </c>
      <c r="G317" s="13"/>
      <c r="H317" s="14" t="s">
        <v>39</v>
      </c>
      <c r="I317" s="13"/>
      <c r="J317" s="12" t="s">
        <v>40</v>
      </c>
    </row>
    <row r="318">
      <c r="A318" s="7">
        <v>804.0</v>
      </c>
      <c r="B318" s="11" t="s">
        <v>2160</v>
      </c>
      <c r="C318" s="11" t="s">
        <v>2161</v>
      </c>
      <c r="D318" s="7">
        <v>2007.0</v>
      </c>
      <c r="E318" s="11" t="s">
        <v>47</v>
      </c>
      <c r="F318" s="14" t="s">
        <v>39</v>
      </c>
      <c r="G318" s="20">
        <v>30.0</v>
      </c>
      <c r="H318" s="14" t="s">
        <v>39</v>
      </c>
      <c r="I318" s="20">
        <v>27.0</v>
      </c>
      <c r="J318" s="12" t="s">
        <v>40</v>
      </c>
    </row>
    <row r="319">
      <c r="A319" s="7">
        <v>820.0</v>
      </c>
      <c r="B319" s="11" t="s">
        <v>2207</v>
      </c>
      <c r="C319" s="11" t="s">
        <v>2208</v>
      </c>
      <c r="D319" s="7">
        <v>2007.0</v>
      </c>
      <c r="E319" s="11" t="s">
        <v>2210</v>
      </c>
      <c r="F319" s="12" t="s">
        <v>39</v>
      </c>
      <c r="G319" s="13"/>
      <c r="H319" s="14" t="s">
        <v>39</v>
      </c>
      <c r="I319" s="13"/>
      <c r="J319" s="12" t="s">
        <v>40</v>
      </c>
    </row>
    <row r="320">
      <c r="A320" s="7">
        <v>824.0</v>
      </c>
      <c r="B320" s="11" t="s">
        <v>2220</v>
      </c>
      <c r="C320" s="11" t="s">
        <v>2221</v>
      </c>
      <c r="D320" s="7">
        <v>2007.0</v>
      </c>
      <c r="E320" s="11" t="s">
        <v>47</v>
      </c>
      <c r="F320" s="14" t="s">
        <v>39</v>
      </c>
      <c r="G320" s="20">
        <v>32.0</v>
      </c>
      <c r="H320" s="14" t="s">
        <v>39</v>
      </c>
      <c r="I320" s="20">
        <v>35.0</v>
      </c>
      <c r="J320" s="12" t="s">
        <v>40</v>
      </c>
    </row>
    <row r="321">
      <c r="A321" s="7">
        <v>827.0</v>
      </c>
      <c r="B321" s="11" t="s">
        <v>2229</v>
      </c>
      <c r="C321" s="11" t="s">
        <v>2230</v>
      </c>
      <c r="D321" s="7">
        <v>2007.0</v>
      </c>
      <c r="E321" s="11" t="s">
        <v>2232</v>
      </c>
      <c r="F321" s="14" t="s">
        <v>39</v>
      </c>
      <c r="G321" s="20">
        <v>30.0</v>
      </c>
      <c r="H321" s="14" t="s">
        <v>39</v>
      </c>
      <c r="I321" s="20">
        <v>30.0</v>
      </c>
      <c r="J321" s="12" t="s">
        <v>40</v>
      </c>
    </row>
    <row r="322">
      <c r="A322" s="7">
        <v>832.0</v>
      </c>
      <c r="B322" s="11" t="s">
        <v>2244</v>
      </c>
      <c r="C322" s="11" t="s">
        <v>2245</v>
      </c>
      <c r="D322" s="7">
        <v>2007.0</v>
      </c>
      <c r="E322" s="11" t="s">
        <v>944</v>
      </c>
      <c r="F322" s="12" t="s">
        <v>39</v>
      </c>
      <c r="G322" s="13"/>
      <c r="H322" s="14" t="s">
        <v>39</v>
      </c>
      <c r="I322" s="13"/>
      <c r="J322" s="12" t="s">
        <v>40</v>
      </c>
    </row>
    <row r="323">
      <c r="A323" s="7">
        <v>862.0</v>
      </c>
      <c r="B323" s="11" t="s">
        <v>2320</v>
      </c>
      <c r="C323" s="11" t="s">
        <v>2321</v>
      </c>
      <c r="D323" s="7">
        <v>2006.0</v>
      </c>
      <c r="E323" s="11" t="s">
        <v>1868</v>
      </c>
      <c r="F323" s="14" t="s">
        <v>39</v>
      </c>
      <c r="G323" s="20">
        <v>16.0</v>
      </c>
      <c r="H323" s="14" t="s">
        <v>39</v>
      </c>
      <c r="I323" s="20">
        <v>16.0</v>
      </c>
      <c r="J323" s="12" t="s">
        <v>40</v>
      </c>
    </row>
    <row r="324">
      <c r="A324" s="7">
        <v>879.0</v>
      </c>
      <c r="B324" s="11" t="s">
        <v>2364</v>
      </c>
      <c r="C324" s="11" t="s">
        <v>2365</v>
      </c>
      <c r="D324" s="7">
        <v>2006.0</v>
      </c>
      <c r="E324" s="11" t="s">
        <v>1569</v>
      </c>
      <c r="F324" s="12" t="s">
        <v>39</v>
      </c>
      <c r="G324" s="13"/>
      <c r="H324" s="14" t="s">
        <v>39</v>
      </c>
      <c r="I324" s="13"/>
      <c r="J324" s="12" t="s">
        <v>40</v>
      </c>
    </row>
    <row r="325">
      <c r="A325" s="7">
        <v>969.0</v>
      </c>
      <c r="B325" s="11" t="s">
        <v>2577</v>
      </c>
      <c r="C325" s="11" t="s">
        <v>2578</v>
      </c>
      <c r="D325" s="7">
        <v>2004.0</v>
      </c>
      <c r="E325" s="11" t="s">
        <v>2580</v>
      </c>
      <c r="F325" s="12" t="s">
        <v>39</v>
      </c>
      <c r="G325" s="13"/>
      <c r="H325" s="14" t="s">
        <v>39</v>
      </c>
      <c r="I325" s="13"/>
      <c r="J325" s="12" t="s">
        <v>40</v>
      </c>
    </row>
    <row r="326">
      <c r="A326" s="7">
        <v>17.0</v>
      </c>
      <c r="B326" s="11" t="s">
        <v>109</v>
      </c>
      <c r="C326" s="11" t="s">
        <v>110</v>
      </c>
      <c r="D326" s="7">
        <v>2018.0</v>
      </c>
      <c r="E326" s="11" t="s">
        <v>112</v>
      </c>
      <c r="F326" s="12" t="s">
        <v>74</v>
      </c>
      <c r="G326" s="13"/>
      <c r="H326" s="12" t="s">
        <v>74</v>
      </c>
      <c r="I326" s="13"/>
      <c r="J326" s="12" t="s">
        <v>74</v>
      </c>
    </row>
    <row r="327">
      <c r="A327" s="7">
        <v>97.0</v>
      </c>
      <c r="B327" s="11" t="s">
        <v>311</v>
      </c>
      <c r="C327" s="11" t="s">
        <v>312</v>
      </c>
      <c r="D327" s="7">
        <v>2017.0</v>
      </c>
      <c r="E327" s="11" t="s">
        <v>74</v>
      </c>
      <c r="F327" s="12" t="s">
        <v>74</v>
      </c>
      <c r="G327" s="13"/>
      <c r="H327" s="12" t="s">
        <v>74</v>
      </c>
      <c r="I327" s="13"/>
      <c r="J327" s="12" t="s">
        <v>74</v>
      </c>
    </row>
    <row r="328">
      <c r="A328" s="7">
        <v>102.0</v>
      </c>
      <c r="B328" s="11" t="s">
        <v>322</v>
      </c>
      <c r="C328" s="11" t="s">
        <v>323</v>
      </c>
      <c r="D328" s="7">
        <v>2017.0</v>
      </c>
      <c r="E328" s="11" t="s">
        <v>325</v>
      </c>
      <c r="F328" s="12" t="s">
        <v>74</v>
      </c>
      <c r="G328" s="13"/>
      <c r="H328" s="12" t="s">
        <v>74</v>
      </c>
      <c r="I328" s="13"/>
      <c r="J328" s="12" t="s">
        <v>74</v>
      </c>
    </row>
    <row r="329">
      <c r="A329" s="7">
        <v>113.0</v>
      </c>
      <c r="B329" s="11" t="s">
        <v>358</v>
      </c>
      <c r="C329" s="11" t="s">
        <v>359</v>
      </c>
      <c r="D329" s="7">
        <v>2017.0</v>
      </c>
      <c r="E329" s="11" t="s">
        <v>361</v>
      </c>
      <c r="F329" s="12" t="s">
        <v>74</v>
      </c>
      <c r="G329" s="13"/>
      <c r="H329" s="12" t="s">
        <v>74</v>
      </c>
      <c r="I329" s="13"/>
      <c r="J329" s="12" t="s">
        <v>74</v>
      </c>
    </row>
    <row r="330">
      <c r="A330" s="7">
        <v>123.0</v>
      </c>
      <c r="B330" s="11" t="s">
        <v>395</v>
      </c>
      <c r="C330" s="11" t="s">
        <v>396</v>
      </c>
      <c r="D330" s="7">
        <v>2017.0</v>
      </c>
      <c r="E330" s="11" t="s">
        <v>398</v>
      </c>
      <c r="F330" s="12" t="s">
        <v>74</v>
      </c>
      <c r="G330" s="13"/>
      <c r="H330" s="12" t="s">
        <v>74</v>
      </c>
      <c r="I330" s="13"/>
      <c r="J330" s="12" t="s">
        <v>74</v>
      </c>
    </row>
    <row r="331">
      <c r="A331" s="7">
        <v>175.0</v>
      </c>
      <c r="B331" s="11" t="s">
        <v>535</v>
      </c>
      <c r="C331" s="11" t="s">
        <v>536</v>
      </c>
      <c r="D331" s="7">
        <v>2016.0</v>
      </c>
      <c r="E331" s="11" t="s">
        <v>538</v>
      </c>
      <c r="F331" s="12" t="s">
        <v>74</v>
      </c>
      <c r="G331" s="13"/>
      <c r="H331" s="12" t="s">
        <v>74</v>
      </c>
      <c r="I331" s="13"/>
      <c r="J331" s="12" t="s">
        <v>74</v>
      </c>
    </row>
    <row r="332">
      <c r="A332" s="7">
        <v>177.0</v>
      </c>
      <c r="B332" s="11" t="s">
        <v>543</v>
      </c>
      <c r="C332" s="11" t="s">
        <v>544</v>
      </c>
      <c r="D332" s="7">
        <v>2016.0</v>
      </c>
      <c r="E332" s="11" t="s">
        <v>47</v>
      </c>
      <c r="F332" s="12" t="s">
        <v>74</v>
      </c>
      <c r="G332" s="13"/>
      <c r="H332" s="12" t="s">
        <v>74</v>
      </c>
      <c r="I332" s="13"/>
      <c r="J332" s="12" t="s">
        <v>74</v>
      </c>
    </row>
    <row r="333">
      <c r="A333" s="7">
        <v>185.0</v>
      </c>
      <c r="B333" s="11" t="s">
        <v>567</v>
      </c>
      <c r="C333" s="11" t="s">
        <v>568</v>
      </c>
      <c r="D333" s="7">
        <v>2016.0</v>
      </c>
      <c r="E333" s="11" t="s">
        <v>84</v>
      </c>
      <c r="F333" s="12" t="s">
        <v>74</v>
      </c>
      <c r="G333" s="13"/>
      <c r="H333" s="12" t="s">
        <v>74</v>
      </c>
      <c r="I333" s="13"/>
      <c r="J333" s="12" t="s">
        <v>74</v>
      </c>
    </row>
    <row r="334">
      <c r="A334" s="7">
        <v>188.0</v>
      </c>
      <c r="B334" s="11" t="s">
        <v>575</v>
      </c>
      <c r="C334" s="11" t="s">
        <v>576</v>
      </c>
      <c r="D334" s="7">
        <v>2016.0</v>
      </c>
      <c r="E334" s="11" t="s">
        <v>140</v>
      </c>
      <c r="F334" s="12" t="s">
        <v>74</v>
      </c>
      <c r="G334" s="13"/>
      <c r="H334" s="12" t="s">
        <v>74</v>
      </c>
      <c r="I334" s="13"/>
      <c r="J334" s="12" t="s">
        <v>74</v>
      </c>
    </row>
    <row r="335">
      <c r="A335" s="7">
        <v>204.0</v>
      </c>
      <c r="B335" s="11" t="s">
        <v>622</v>
      </c>
      <c r="C335" s="11" t="s">
        <v>623</v>
      </c>
      <c r="D335" s="7">
        <v>2016.0</v>
      </c>
      <c r="E335" s="11" t="s">
        <v>84</v>
      </c>
      <c r="F335" s="12" t="s">
        <v>74</v>
      </c>
      <c r="G335" s="13"/>
      <c r="H335" s="12" t="s">
        <v>74</v>
      </c>
      <c r="I335" s="13"/>
      <c r="J335" s="12" t="s">
        <v>74</v>
      </c>
    </row>
    <row r="336">
      <c r="A336" s="7">
        <v>213.0</v>
      </c>
      <c r="B336" s="11" t="s">
        <v>652</v>
      </c>
      <c r="C336" s="11" t="s">
        <v>653</v>
      </c>
      <c r="D336" s="7">
        <v>2016.0</v>
      </c>
      <c r="E336" s="11" t="s">
        <v>655</v>
      </c>
      <c r="F336" s="12" t="s">
        <v>74</v>
      </c>
      <c r="G336" s="13"/>
      <c r="H336" s="12" t="s">
        <v>74</v>
      </c>
      <c r="I336" s="13"/>
      <c r="J336" s="12" t="s">
        <v>74</v>
      </c>
    </row>
    <row r="337">
      <c r="A337" s="7">
        <v>215.0</v>
      </c>
      <c r="B337" s="11" t="s">
        <v>657</v>
      </c>
      <c r="C337" s="11" t="s">
        <v>658</v>
      </c>
      <c r="D337" s="7">
        <v>2016.0</v>
      </c>
      <c r="E337" s="11" t="s">
        <v>660</v>
      </c>
      <c r="F337" s="12" t="s">
        <v>74</v>
      </c>
      <c r="G337" s="13"/>
      <c r="H337" s="12" t="s">
        <v>74</v>
      </c>
      <c r="I337" s="13"/>
      <c r="J337" s="12" t="s">
        <v>74</v>
      </c>
    </row>
    <row r="338">
      <c r="A338" s="7">
        <v>216.0</v>
      </c>
      <c r="B338" s="11" t="s">
        <v>661</v>
      </c>
      <c r="C338" s="11" t="s">
        <v>662</v>
      </c>
      <c r="D338" s="7">
        <v>2016.0</v>
      </c>
      <c r="E338" s="11" t="s">
        <v>664</v>
      </c>
      <c r="F338" s="12" t="s">
        <v>74</v>
      </c>
      <c r="G338" s="29"/>
      <c r="H338" s="12" t="s">
        <v>74</v>
      </c>
      <c r="I338" s="29"/>
      <c r="J338" s="12" t="s">
        <v>74</v>
      </c>
    </row>
    <row r="339">
      <c r="A339" s="7">
        <v>219.0</v>
      </c>
      <c r="B339" s="11" t="s">
        <v>672</v>
      </c>
      <c r="C339" s="11" t="s">
        <v>673</v>
      </c>
      <c r="D339" s="7">
        <v>2015.0</v>
      </c>
      <c r="E339" s="11" t="s">
        <v>84</v>
      </c>
      <c r="F339" s="12" t="s">
        <v>74</v>
      </c>
      <c r="G339" s="13"/>
      <c r="H339" s="12" t="s">
        <v>74</v>
      </c>
      <c r="I339" s="13"/>
      <c r="J339" s="12" t="s">
        <v>74</v>
      </c>
    </row>
    <row r="340">
      <c r="A340" s="7">
        <v>247.0</v>
      </c>
      <c r="B340" s="11" t="s">
        <v>753</v>
      </c>
      <c r="C340" s="11" t="s">
        <v>754</v>
      </c>
      <c r="D340" s="7">
        <v>2015.0</v>
      </c>
      <c r="E340" s="11" t="s">
        <v>74</v>
      </c>
      <c r="F340" s="12" t="s">
        <v>74</v>
      </c>
      <c r="G340" s="13"/>
      <c r="H340" s="12" t="s">
        <v>74</v>
      </c>
      <c r="I340" s="13"/>
      <c r="J340" s="12" t="s">
        <v>74</v>
      </c>
    </row>
    <row r="341">
      <c r="A341" s="7">
        <v>264.0</v>
      </c>
      <c r="B341" s="11" t="s">
        <v>791</v>
      </c>
      <c r="C341" s="11" t="s">
        <v>792</v>
      </c>
      <c r="D341" s="7">
        <v>2015.0</v>
      </c>
      <c r="E341" s="11" t="s">
        <v>794</v>
      </c>
      <c r="F341" s="12" t="s">
        <v>74</v>
      </c>
      <c r="G341" s="13"/>
      <c r="H341" s="12" t="s">
        <v>74</v>
      </c>
      <c r="I341" s="13"/>
      <c r="J341" s="12" t="s">
        <v>74</v>
      </c>
    </row>
    <row r="342">
      <c r="A342" s="7">
        <v>287.0</v>
      </c>
      <c r="B342" s="11" t="s">
        <v>865</v>
      </c>
      <c r="C342" s="11" t="s">
        <v>866</v>
      </c>
      <c r="D342" s="7">
        <v>2015.0</v>
      </c>
      <c r="E342" s="11" t="s">
        <v>868</v>
      </c>
      <c r="F342" s="12" t="s">
        <v>74</v>
      </c>
      <c r="G342" s="32" t="s">
        <v>74</v>
      </c>
      <c r="H342" s="14" t="s">
        <v>74</v>
      </c>
      <c r="I342" s="20" t="s">
        <v>74</v>
      </c>
      <c r="J342" s="12" t="s">
        <v>74</v>
      </c>
    </row>
    <row r="343">
      <c r="A343" s="7">
        <v>321.0</v>
      </c>
      <c r="B343" s="11" t="s">
        <v>965</v>
      </c>
      <c r="C343" s="11" t="s">
        <v>966</v>
      </c>
      <c r="D343" s="7">
        <v>2014.0</v>
      </c>
      <c r="E343" s="11" t="s">
        <v>47</v>
      </c>
      <c r="F343" s="12" t="s">
        <v>74</v>
      </c>
      <c r="G343" s="20" t="s">
        <v>74</v>
      </c>
      <c r="H343" s="12" t="s">
        <v>74</v>
      </c>
      <c r="I343" s="20" t="s">
        <v>74</v>
      </c>
      <c r="J343" s="12" t="s">
        <v>74</v>
      </c>
    </row>
    <row r="344">
      <c r="A344" s="7">
        <v>397.0</v>
      </c>
      <c r="B344" s="11" t="s">
        <v>1170</v>
      </c>
      <c r="C344" s="11" t="s">
        <v>1171</v>
      </c>
      <c r="D344" s="7">
        <v>2013.0</v>
      </c>
      <c r="E344" s="11" t="s">
        <v>1173</v>
      </c>
      <c r="F344" s="12" t="s">
        <v>74</v>
      </c>
      <c r="G344" s="13"/>
      <c r="H344" s="12" t="s">
        <v>74</v>
      </c>
      <c r="I344" s="13"/>
      <c r="J344" s="12" t="s">
        <v>74</v>
      </c>
    </row>
    <row r="345">
      <c r="A345" s="7">
        <v>400.0</v>
      </c>
      <c r="B345" s="11" t="s">
        <v>1183</v>
      </c>
      <c r="C345" s="11" t="s">
        <v>1184</v>
      </c>
      <c r="D345" s="7">
        <v>2013.0</v>
      </c>
      <c r="E345" s="11" t="s">
        <v>64</v>
      </c>
      <c r="F345" s="12" t="s">
        <v>74</v>
      </c>
      <c r="G345" s="20" t="s">
        <v>74</v>
      </c>
      <c r="H345" s="14" t="s">
        <v>74</v>
      </c>
      <c r="I345" s="20" t="s">
        <v>74</v>
      </c>
      <c r="J345" s="12" t="s">
        <v>74</v>
      </c>
    </row>
    <row r="346">
      <c r="A346" s="7">
        <v>410.0</v>
      </c>
      <c r="B346" s="11" t="s">
        <v>1211</v>
      </c>
      <c r="C346" s="11" t="s">
        <v>1212</v>
      </c>
      <c r="D346" s="7">
        <v>2013.0</v>
      </c>
      <c r="E346" s="11" t="s">
        <v>1147</v>
      </c>
      <c r="F346" s="12" t="s">
        <v>74</v>
      </c>
      <c r="G346" s="13"/>
      <c r="H346" s="12" t="s">
        <v>74</v>
      </c>
      <c r="I346" s="13"/>
      <c r="J346" s="12" t="s">
        <v>74</v>
      </c>
    </row>
    <row r="347">
      <c r="A347" s="7">
        <v>424.0</v>
      </c>
      <c r="B347" s="11" t="s">
        <v>1251</v>
      </c>
      <c r="C347" s="11" t="s">
        <v>1252</v>
      </c>
      <c r="D347" s="7">
        <v>2013.0</v>
      </c>
      <c r="E347" s="11" t="s">
        <v>84</v>
      </c>
      <c r="F347" s="12" t="s">
        <v>74</v>
      </c>
      <c r="G347" s="20" t="s">
        <v>74</v>
      </c>
      <c r="H347" s="14" t="s">
        <v>74</v>
      </c>
      <c r="I347" s="20" t="s">
        <v>74</v>
      </c>
      <c r="J347" s="12" t="s">
        <v>74</v>
      </c>
    </row>
    <row r="348">
      <c r="A348" s="7">
        <v>439.0</v>
      </c>
      <c r="B348" s="11" t="s">
        <v>1287</v>
      </c>
      <c r="C348" s="11" t="s">
        <v>1288</v>
      </c>
      <c r="D348" s="7">
        <v>2013.0</v>
      </c>
      <c r="E348" s="11" t="s">
        <v>84</v>
      </c>
      <c r="F348" s="12" t="s">
        <v>74</v>
      </c>
      <c r="G348" s="13"/>
      <c r="H348" s="12" t="s">
        <v>74</v>
      </c>
      <c r="I348" s="13"/>
      <c r="J348" s="12" t="s">
        <v>74</v>
      </c>
    </row>
    <row r="349">
      <c r="A349" s="7">
        <v>446.0</v>
      </c>
      <c r="B349" s="11" t="s">
        <v>1310</v>
      </c>
      <c r="C349" s="11" t="s">
        <v>1311</v>
      </c>
      <c r="D349" s="7">
        <v>2013.0</v>
      </c>
      <c r="E349" s="11" t="s">
        <v>84</v>
      </c>
      <c r="F349" s="12" t="s">
        <v>74</v>
      </c>
      <c r="G349" s="20" t="s">
        <v>74</v>
      </c>
      <c r="H349" s="12" t="s">
        <v>74</v>
      </c>
      <c r="I349" s="20" t="s">
        <v>74</v>
      </c>
      <c r="J349" s="12" t="s">
        <v>74</v>
      </c>
    </row>
    <row r="350">
      <c r="A350" s="7">
        <v>463.0</v>
      </c>
      <c r="B350" s="11" t="s">
        <v>1348</v>
      </c>
      <c r="C350" s="11" t="s">
        <v>1349</v>
      </c>
      <c r="D350" s="7">
        <v>2012.0</v>
      </c>
      <c r="E350" s="11" t="s">
        <v>84</v>
      </c>
      <c r="F350" s="12" t="s">
        <v>74</v>
      </c>
      <c r="G350" s="20" t="s">
        <v>74</v>
      </c>
      <c r="H350" s="14" t="s">
        <v>74</v>
      </c>
      <c r="I350" s="20" t="s">
        <v>74</v>
      </c>
      <c r="J350" s="12" t="s">
        <v>74</v>
      </c>
    </row>
    <row r="351">
      <c r="A351" s="7">
        <v>479.0</v>
      </c>
      <c r="B351" s="11" t="s">
        <v>1391</v>
      </c>
      <c r="C351" s="11" t="s">
        <v>1392</v>
      </c>
      <c r="D351" s="7">
        <v>2012.0</v>
      </c>
      <c r="E351" s="11" t="s">
        <v>84</v>
      </c>
      <c r="F351" s="12" t="s">
        <v>74</v>
      </c>
      <c r="G351" s="20" t="s">
        <v>74</v>
      </c>
      <c r="H351" s="12" t="s">
        <v>74</v>
      </c>
      <c r="I351" s="20" t="s">
        <v>74</v>
      </c>
      <c r="J351" s="12" t="s">
        <v>74</v>
      </c>
    </row>
    <row r="352">
      <c r="A352" s="7">
        <v>485.0</v>
      </c>
      <c r="B352" s="11" t="s">
        <v>1402</v>
      </c>
      <c r="C352" s="11" t="s">
        <v>1403</v>
      </c>
      <c r="D352" s="7">
        <v>2012.0</v>
      </c>
      <c r="E352" s="11" t="s">
        <v>1405</v>
      </c>
      <c r="F352" s="12" t="s">
        <v>74</v>
      </c>
      <c r="G352" s="13"/>
      <c r="H352" s="12" t="s">
        <v>74</v>
      </c>
      <c r="I352" s="13"/>
      <c r="J352" s="12" t="s">
        <v>74</v>
      </c>
    </row>
    <row r="353">
      <c r="A353" s="7">
        <v>491.0</v>
      </c>
      <c r="B353" s="11" t="s">
        <v>1420</v>
      </c>
      <c r="C353" s="11" t="s">
        <v>1421</v>
      </c>
      <c r="D353" s="7">
        <v>2012.0</v>
      </c>
      <c r="E353" s="11" t="s">
        <v>47</v>
      </c>
      <c r="F353" s="12" t="s">
        <v>74</v>
      </c>
      <c r="G353" s="13"/>
      <c r="H353" s="12" t="s">
        <v>74</v>
      </c>
      <c r="I353" s="13"/>
      <c r="J353" s="12" t="s">
        <v>74</v>
      </c>
    </row>
    <row r="354">
      <c r="A354" s="7">
        <v>499.0</v>
      </c>
      <c r="B354" s="11" t="s">
        <v>1441</v>
      </c>
      <c r="C354" s="11" t="s">
        <v>1442</v>
      </c>
      <c r="D354" s="7">
        <v>2012.0</v>
      </c>
      <c r="E354" s="11" t="s">
        <v>1444</v>
      </c>
      <c r="F354" s="12" t="s">
        <v>74</v>
      </c>
      <c r="G354" s="13"/>
      <c r="H354" s="12" t="s">
        <v>74</v>
      </c>
      <c r="I354" s="13"/>
      <c r="J354" s="12" t="s">
        <v>74</v>
      </c>
    </row>
    <row r="355">
      <c r="A355" s="7">
        <v>501.0</v>
      </c>
      <c r="B355" s="11" t="s">
        <v>1448</v>
      </c>
      <c r="C355" s="11" t="s">
        <v>1449</v>
      </c>
      <c r="D355" s="7">
        <v>2012.0</v>
      </c>
      <c r="E355" s="11" t="s">
        <v>1451</v>
      </c>
      <c r="F355" s="12" t="s">
        <v>74</v>
      </c>
      <c r="G355" s="13"/>
      <c r="H355" s="12" t="s">
        <v>74</v>
      </c>
      <c r="I355" s="13"/>
      <c r="J355" s="12" t="s">
        <v>74</v>
      </c>
    </row>
    <row r="356">
      <c r="A356" s="7">
        <v>508.0</v>
      </c>
      <c r="B356" s="11" t="s">
        <v>1471</v>
      </c>
      <c r="C356" s="11" t="s">
        <v>1472</v>
      </c>
      <c r="D356" s="7">
        <v>2012.0</v>
      </c>
      <c r="E356" s="11" t="s">
        <v>84</v>
      </c>
      <c r="F356" s="12" t="s">
        <v>74</v>
      </c>
      <c r="G356" s="13"/>
      <c r="H356" s="12" t="s">
        <v>74</v>
      </c>
      <c r="I356" s="13"/>
      <c r="J356" s="12" t="s">
        <v>74</v>
      </c>
    </row>
    <row r="357">
      <c r="A357" s="7">
        <v>514.0</v>
      </c>
      <c r="B357" s="11" t="s">
        <v>1491</v>
      </c>
      <c r="C357" s="11" t="s">
        <v>1492</v>
      </c>
      <c r="D357" s="7">
        <v>2012.0</v>
      </c>
      <c r="E357" s="11" t="s">
        <v>1494</v>
      </c>
      <c r="F357" s="12" t="s">
        <v>74</v>
      </c>
      <c r="G357" s="13"/>
      <c r="H357" s="12" t="s">
        <v>74</v>
      </c>
      <c r="I357" s="13"/>
      <c r="J357" s="12" t="s">
        <v>74</v>
      </c>
    </row>
    <row r="358">
      <c r="A358" s="7">
        <v>518.0</v>
      </c>
      <c r="B358" s="11" t="s">
        <v>1503</v>
      </c>
      <c r="C358" s="11" t="s">
        <v>1504</v>
      </c>
      <c r="D358" s="7">
        <v>2012.0</v>
      </c>
      <c r="E358" s="11" t="s">
        <v>1506</v>
      </c>
      <c r="F358" s="12" t="s">
        <v>74</v>
      </c>
      <c r="G358" s="13"/>
      <c r="H358" s="12" t="s">
        <v>74</v>
      </c>
      <c r="I358" s="13"/>
      <c r="J358" s="12" t="s">
        <v>74</v>
      </c>
    </row>
    <row r="359">
      <c r="A359" s="7">
        <v>535.0</v>
      </c>
      <c r="B359" s="11" t="s">
        <v>1550</v>
      </c>
      <c r="C359" s="11" t="s">
        <v>1551</v>
      </c>
      <c r="D359" s="7">
        <v>2011.0</v>
      </c>
      <c r="E359" s="11" t="s">
        <v>335</v>
      </c>
      <c r="F359" s="12" t="s">
        <v>74</v>
      </c>
      <c r="G359" s="13"/>
      <c r="H359" s="12" t="s">
        <v>74</v>
      </c>
      <c r="I359" s="13"/>
      <c r="J359" s="12" t="s">
        <v>74</v>
      </c>
    </row>
    <row r="360">
      <c r="A360" s="7">
        <v>542.0</v>
      </c>
      <c r="B360" s="11" t="s">
        <v>1570</v>
      </c>
      <c r="C360" s="11" t="s">
        <v>1571</v>
      </c>
      <c r="D360" s="7">
        <v>2011.0</v>
      </c>
      <c r="E360" s="11" t="s">
        <v>1573</v>
      </c>
      <c r="F360" s="14" t="s">
        <v>39</v>
      </c>
      <c r="G360" s="20">
        <v>15.0</v>
      </c>
      <c r="H360" s="14" t="s">
        <v>74</v>
      </c>
      <c r="I360" s="20" t="s">
        <v>74</v>
      </c>
      <c r="J360" s="85" t="s">
        <v>74</v>
      </c>
    </row>
    <row r="361">
      <c r="A361" s="7">
        <v>556.0</v>
      </c>
      <c r="B361" s="11" t="s">
        <v>1608</v>
      </c>
      <c r="C361" s="11" t="s">
        <v>1609</v>
      </c>
      <c r="D361" s="7">
        <v>2011.0</v>
      </c>
      <c r="E361" s="11" t="s">
        <v>1147</v>
      </c>
      <c r="F361" s="14" t="s">
        <v>39</v>
      </c>
      <c r="G361" s="20">
        <v>89.0</v>
      </c>
      <c r="H361" s="14" t="s">
        <v>39</v>
      </c>
      <c r="J361" s="12" t="s">
        <v>74</v>
      </c>
    </row>
    <row r="362">
      <c r="A362" s="7">
        <v>561.0</v>
      </c>
      <c r="B362" s="11" t="s">
        <v>1623</v>
      </c>
      <c r="C362" s="11" t="s">
        <v>1624</v>
      </c>
      <c r="D362" s="7">
        <v>2011.0</v>
      </c>
      <c r="E362" s="11" t="s">
        <v>1147</v>
      </c>
      <c r="F362" s="14" t="s">
        <v>39</v>
      </c>
      <c r="G362" s="20">
        <v>43.0</v>
      </c>
      <c r="H362" s="14" t="s">
        <v>39</v>
      </c>
      <c r="I362" s="20">
        <v>46.0</v>
      </c>
      <c r="J362" s="12" t="s">
        <v>74</v>
      </c>
    </row>
    <row r="363">
      <c r="A363" s="7">
        <v>570.0</v>
      </c>
      <c r="B363" s="11" t="s">
        <v>1639</v>
      </c>
      <c r="C363" s="11" t="s">
        <v>1640</v>
      </c>
      <c r="D363" s="7">
        <v>2011.0</v>
      </c>
      <c r="E363" s="11" t="s">
        <v>74</v>
      </c>
      <c r="F363" s="85"/>
      <c r="G363" s="13"/>
      <c r="H363" s="86"/>
      <c r="I363" s="13"/>
      <c r="J363" s="12" t="s">
        <v>74</v>
      </c>
    </row>
    <row r="364">
      <c r="A364" s="7">
        <v>592.0</v>
      </c>
      <c r="B364" s="11" t="s">
        <v>1689</v>
      </c>
      <c r="C364" s="11" t="s">
        <v>1690</v>
      </c>
      <c r="D364" s="7">
        <v>2011.0</v>
      </c>
      <c r="E364" s="11" t="s">
        <v>84</v>
      </c>
      <c r="F364" s="12" t="s">
        <v>74</v>
      </c>
      <c r="G364" s="13"/>
      <c r="H364" s="12" t="s">
        <v>74</v>
      </c>
      <c r="I364" s="13"/>
      <c r="J364" s="12" t="s">
        <v>74</v>
      </c>
    </row>
    <row r="365">
      <c r="A365" s="7">
        <v>594.0</v>
      </c>
      <c r="B365" s="11" t="s">
        <v>1697</v>
      </c>
      <c r="C365" s="11" t="s">
        <v>1698</v>
      </c>
      <c r="D365" s="7">
        <v>2011.0</v>
      </c>
      <c r="E365" s="11" t="s">
        <v>47</v>
      </c>
      <c r="F365" s="12" t="s">
        <v>74</v>
      </c>
      <c r="G365" s="13"/>
      <c r="H365" s="12" t="s">
        <v>74</v>
      </c>
      <c r="I365" s="13"/>
      <c r="J365" s="12" t="s">
        <v>74</v>
      </c>
    </row>
    <row r="366">
      <c r="A366" s="7">
        <v>605.0</v>
      </c>
      <c r="B366" s="11" t="s">
        <v>1722</v>
      </c>
      <c r="C366" s="11" t="s">
        <v>1723</v>
      </c>
      <c r="D366" s="7">
        <v>2011.0</v>
      </c>
      <c r="E366" s="11" t="s">
        <v>47</v>
      </c>
      <c r="F366" s="12" t="s">
        <v>39</v>
      </c>
      <c r="H366" s="14" t="s">
        <v>39</v>
      </c>
      <c r="I366" s="20"/>
      <c r="J366" s="12" t="s">
        <v>74</v>
      </c>
    </row>
    <row r="367">
      <c r="A367" s="7">
        <v>609.0</v>
      </c>
      <c r="B367" s="11" t="s">
        <v>1733</v>
      </c>
      <c r="C367" s="11" t="s">
        <v>1734</v>
      </c>
      <c r="D367" s="7">
        <v>2011.0</v>
      </c>
      <c r="E367" s="11" t="s">
        <v>84</v>
      </c>
      <c r="F367" s="12" t="s">
        <v>74</v>
      </c>
      <c r="G367" s="13"/>
      <c r="H367" s="12" t="s">
        <v>74</v>
      </c>
      <c r="I367" s="13"/>
      <c r="J367" s="12" t="s">
        <v>74</v>
      </c>
    </row>
    <row r="368">
      <c r="A368" s="7">
        <v>613.0</v>
      </c>
      <c r="B368" s="11" t="s">
        <v>1745</v>
      </c>
      <c r="C368" s="11" t="s">
        <v>1746</v>
      </c>
      <c r="D368" s="7">
        <v>2010.0</v>
      </c>
      <c r="E368" s="11" t="s">
        <v>1344</v>
      </c>
      <c r="F368" s="12" t="s">
        <v>74</v>
      </c>
      <c r="G368" s="13"/>
      <c r="H368" s="12" t="s">
        <v>74</v>
      </c>
      <c r="I368" s="13"/>
      <c r="J368" s="12" t="s">
        <v>74</v>
      </c>
    </row>
    <row r="369">
      <c r="A369" s="7">
        <v>616.0</v>
      </c>
      <c r="B369" s="11" t="s">
        <v>1755</v>
      </c>
      <c r="C369" s="11" t="s">
        <v>1756</v>
      </c>
      <c r="D369" s="7">
        <v>2010.0</v>
      </c>
      <c r="E369" s="11" t="s">
        <v>1758</v>
      </c>
      <c r="F369" s="12" t="s">
        <v>74</v>
      </c>
      <c r="G369" s="29"/>
      <c r="H369" s="12" t="s">
        <v>74</v>
      </c>
      <c r="I369" s="29"/>
      <c r="J369" s="12" t="s">
        <v>74</v>
      </c>
    </row>
    <row r="370">
      <c r="A370" s="7">
        <v>619.0</v>
      </c>
      <c r="B370" s="11" t="s">
        <v>1765</v>
      </c>
      <c r="C370" s="11" t="s">
        <v>1766</v>
      </c>
      <c r="D370" s="7">
        <v>2010.0</v>
      </c>
      <c r="E370" s="11" t="s">
        <v>84</v>
      </c>
      <c r="F370" s="12" t="s">
        <v>74</v>
      </c>
      <c r="G370" s="13"/>
      <c r="H370" s="12" t="s">
        <v>74</v>
      </c>
      <c r="I370" s="13"/>
      <c r="J370" s="12" t="s">
        <v>74</v>
      </c>
    </row>
    <row r="371">
      <c r="A371" s="7">
        <v>620.0</v>
      </c>
      <c r="B371" s="11" t="s">
        <v>1769</v>
      </c>
      <c r="C371" s="11" t="s">
        <v>1770</v>
      </c>
      <c r="D371" s="7">
        <v>2010.0</v>
      </c>
      <c r="E371" s="11" t="s">
        <v>1772</v>
      </c>
      <c r="F371" s="12" t="s">
        <v>74</v>
      </c>
      <c r="G371" s="13"/>
      <c r="H371" s="12" t="s">
        <v>74</v>
      </c>
      <c r="I371" s="13"/>
      <c r="J371" s="12" t="s">
        <v>74</v>
      </c>
    </row>
    <row r="372">
      <c r="A372" s="7">
        <v>622.0</v>
      </c>
      <c r="B372" s="11" t="s">
        <v>1774</v>
      </c>
      <c r="C372" s="11" t="s">
        <v>1775</v>
      </c>
      <c r="D372" s="7">
        <v>2010.0</v>
      </c>
      <c r="E372" s="11" t="s">
        <v>84</v>
      </c>
      <c r="F372" s="12" t="s">
        <v>74</v>
      </c>
      <c r="G372" s="13"/>
      <c r="H372" s="12" t="s">
        <v>74</v>
      </c>
      <c r="I372" s="13"/>
      <c r="J372" s="12" t="s">
        <v>74</v>
      </c>
    </row>
    <row r="373">
      <c r="A373" s="7">
        <v>640.0</v>
      </c>
      <c r="B373" s="11" t="s">
        <v>1808</v>
      </c>
      <c r="C373" s="11" t="s">
        <v>1809</v>
      </c>
      <c r="D373" s="7">
        <v>2010.0</v>
      </c>
      <c r="E373" s="11" t="s">
        <v>47</v>
      </c>
      <c r="F373" s="12" t="s">
        <v>74</v>
      </c>
      <c r="G373" s="13"/>
      <c r="H373" s="12" t="s">
        <v>74</v>
      </c>
      <c r="I373" s="13"/>
      <c r="J373" s="12" t="s">
        <v>74</v>
      </c>
    </row>
    <row r="374">
      <c r="A374" s="7">
        <v>687.0</v>
      </c>
      <c r="B374" s="11" t="s">
        <v>1905</v>
      </c>
      <c r="C374" s="11" t="s">
        <v>1906</v>
      </c>
      <c r="D374" s="7">
        <v>2009.0</v>
      </c>
      <c r="E374" s="11" t="s">
        <v>74</v>
      </c>
      <c r="F374" s="12" t="s">
        <v>74</v>
      </c>
      <c r="G374" s="13"/>
      <c r="H374" s="12" t="s">
        <v>74</v>
      </c>
      <c r="I374" s="13"/>
      <c r="J374" s="12" t="s">
        <v>74</v>
      </c>
    </row>
    <row r="375">
      <c r="A375" s="7">
        <v>689.0</v>
      </c>
      <c r="B375" s="11" t="s">
        <v>1909</v>
      </c>
      <c r="C375" s="11" t="s">
        <v>1910</v>
      </c>
      <c r="D375" s="7">
        <v>2009.0</v>
      </c>
      <c r="E375" s="11" t="s">
        <v>47</v>
      </c>
      <c r="F375" s="12" t="s">
        <v>74</v>
      </c>
      <c r="G375" s="13"/>
      <c r="H375" s="12" t="s">
        <v>74</v>
      </c>
      <c r="I375" s="13"/>
      <c r="J375" s="12" t="s">
        <v>74</v>
      </c>
    </row>
    <row r="376">
      <c r="A376" s="7">
        <v>705.0</v>
      </c>
      <c r="B376" s="11" t="s">
        <v>1936</v>
      </c>
      <c r="C376" s="11" t="s">
        <v>1937</v>
      </c>
      <c r="D376" s="7">
        <v>2009.0</v>
      </c>
      <c r="E376" s="11" t="s">
        <v>1357</v>
      </c>
      <c r="F376" s="12" t="s">
        <v>74</v>
      </c>
      <c r="G376" s="13"/>
      <c r="H376" s="12" t="s">
        <v>74</v>
      </c>
      <c r="I376" s="13"/>
      <c r="J376" s="12" t="s">
        <v>74</v>
      </c>
    </row>
    <row r="377">
      <c r="A377" s="7">
        <v>706.0</v>
      </c>
      <c r="B377" s="11" t="s">
        <v>1940</v>
      </c>
      <c r="C377" s="11" t="s">
        <v>1941</v>
      </c>
      <c r="D377" s="7">
        <v>2009.0</v>
      </c>
      <c r="E377" s="11" t="s">
        <v>47</v>
      </c>
      <c r="F377" s="12" t="s">
        <v>74</v>
      </c>
      <c r="G377" s="13"/>
      <c r="H377" s="12" t="s">
        <v>74</v>
      </c>
      <c r="I377" s="13"/>
      <c r="J377" s="12" t="s">
        <v>74</v>
      </c>
    </row>
    <row r="378">
      <c r="A378" s="7">
        <v>725.0</v>
      </c>
      <c r="B378" s="11" t="s">
        <v>1965</v>
      </c>
      <c r="C378" s="11" t="s">
        <v>1966</v>
      </c>
      <c r="D378" s="7">
        <v>2009.0</v>
      </c>
      <c r="E378" s="11" t="s">
        <v>1968</v>
      </c>
      <c r="F378" s="12" t="s">
        <v>39</v>
      </c>
      <c r="G378" s="20" t="s">
        <v>74</v>
      </c>
      <c r="H378" s="14" t="s">
        <v>39</v>
      </c>
      <c r="I378" s="20" t="s">
        <v>74</v>
      </c>
      <c r="J378" s="12" t="s">
        <v>74</v>
      </c>
    </row>
    <row r="379">
      <c r="A379" s="7">
        <v>733.0</v>
      </c>
      <c r="B379" s="11" t="s">
        <v>1991</v>
      </c>
      <c r="C379" s="11" t="s">
        <v>1992</v>
      </c>
      <c r="D379" s="7">
        <v>2009.0</v>
      </c>
      <c r="E379" s="11" t="s">
        <v>1772</v>
      </c>
      <c r="F379" s="12" t="s">
        <v>74</v>
      </c>
      <c r="G379" s="13"/>
      <c r="H379" s="12" t="s">
        <v>74</v>
      </c>
      <c r="I379" s="13"/>
      <c r="J379" s="12" t="s">
        <v>74</v>
      </c>
    </row>
    <row r="380">
      <c r="A380" s="7">
        <v>752.0</v>
      </c>
      <c r="B380" s="11" t="s">
        <v>2028</v>
      </c>
      <c r="C380" s="11" t="s">
        <v>2029</v>
      </c>
      <c r="D380" s="7">
        <v>2008.0</v>
      </c>
      <c r="E380" s="11" t="s">
        <v>2031</v>
      </c>
      <c r="F380" s="85"/>
      <c r="G380" s="31"/>
      <c r="H380" s="85"/>
      <c r="I380" s="13"/>
      <c r="J380" s="12" t="s">
        <v>74</v>
      </c>
    </row>
    <row r="381">
      <c r="A381" s="7">
        <v>754.0</v>
      </c>
      <c r="B381" s="11" t="s">
        <v>2033</v>
      </c>
      <c r="C381" s="11" t="s">
        <v>2034</v>
      </c>
      <c r="D381" s="7">
        <v>2008.0</v>
      </c>
      <c r="E381" s="11" t="s">
        <v>1569</v>
      </c>
      <c r="F381" s="12" t="s">
        <v>74</v>
      </c>
      <c r="G381" s="13"/>
      <c r="H381" s="12" t="s">
        <v>74</v>
      </c>
      <c r="I381" s="13"/>
      <c r="J381" s="12" t="s">
        <v>74</v>
      </c>
    </row>
    <row r="382">
      <c r="A382" s="7">
        <v>765.0</v>
      </c>
      <c r="B382" s="11" t="s">
        <v>2054</v>
      </c>
      <c r="C382" s="11" t="s">
        <v>2055</v>
      </c>
      <c r="D382" s="7">
        <v>2008.0</v>
      </c>
      <c r="E382" s="11" t="s">
        <v>2031</v>
      </c>
      <c r="F382" s="12" t="s">
        <v>74</v>
      </c>
      <c r="G382" s="13"/>
      <c r="H382" s="12" t="s">
        <v>74</v>
      </c>
      <c r="I382" s="13"/>
      <c r="J382" s="12" t="s">
        <v>74</v>
      </c>
    </row>
    <row r="383">
      <c r="A383" s="7">
        <v>769.0</v>
      </c>
      <c r="B383" s="11" t="s">
        <v>2069</v>
      </c>
      <c r="C383" s="11" t="s">
        <v>2070</v>
      </c>
      <c r="D383" s="7">
        <v>2008.0</v>
      </c>
      <c r="E383" s="11" t="s">
        <v>2031</v>
      </c>
      <c r="F383" s="12" t="s">
        <v>74</v>
      </c>
      <c r="G383" s="13"/>
      <c r="H383" s="12" t="s">
        <v>74</v>
      </c>
      <c r="I383" s="13"/>
      <c r="J383" s="12" t="s">
        <v>74</v>
      </c>
    </row>
    <row r="384">
      <c r="A384" s="7">
        <v>774.0</v>
      </c>
      <c r="B384" s="11" t="s">
        <v>2077</v>
      </c>
      <c r="C384" s="11" t="s">
        <v>2078</v>
      </c>
      <c r="D384" s="7">
        <v>2008.0</v>
      </c>
      <c r="E384" s="11" t="s">
        <v>47</v>
      </c>
      <c r="F384" s="14" t="s">
        <v>39</v>
      </c>
      <c r="G384" s="20">
        <v>118.0</v>
      </c>
      <c r="H384" s="14" t="s">
        <v>39</v>
      </c>
      <c r="I384" s="20">
        <v>18.0</v>
      </c>
      <c r="J384" s="12" t="s">
        <v>74</v>
      </c>
    </row>
    <row r="385">
      <c r="A385" s="7">
        <v>783.0</v>
      </c>
      <c r="B385" s="11" t="s">
        <v>2103</v>
      </c>
      <c r="C385" s="11" t="s">
        <v>2104</v>
      </c>
      <c r="D385" s="7">
        <v>2008.0</v>
      </c>
      <c r="E385" s="11" t="s">
        <v>54</v>
      </c>
      <c r="F385" s="12" t="s">
        <v>74</v>
      </c>
      <c r="G385" s="13"/>
      <c r="H385" s="12" t="s">
        <v>74</v>
      </c>
      <c r="I385" s="13"/>
      <c r="J385" s="12" t="s">
        <v>74</v>
      </c>
    </row>
    <row r="386">
      <c r="A386" s="7">
        <v>803.0</v>
      </c>
      <c r="B386" s="11" t="s">
        <v>2157</v>
      </c>
      <c r="C386" s="11" t="s">
        <v>2158</v>
      </c>
      <c r="D386" s="7">
        <v>2007.0</v>
      </c>
      <c r="E386" s="11" t="s">
        <v>773</v>
      </c>
      <c r="F386" s="12" t="s">
        <v>74</v>
      </c>
      <c r="G386" s="13"/>
      <c r="H386" s="12" t="s">
        <v>74</v>
      </c>
      <c r="I386" s="13"/>
      <c r="J386" s="12" t="s">
        <v>74</v>
      </c>
    </row>
    <row r="387">
      <c r="A387" s="7">
        <v>805.0</v>
      </c>
      <c r="B387" s="11" t="s">
        <v>2163</v>
      </c>
      <c r="C387" s="11" t="s">
        <v>2164</v>
      </c>
      <c r="D387" s="7">
        <v>2007.0</v>
      </c>
      <c r="E387" s="11" t="s">
        <v>362</v>
      </c>
      <c r="F387" s="12" t="s">
        <v>74</v>
      </c>
      <c r="G387" s="13"/>
      <c r="H387" s="12" t="s">
        <v>74</v>
      </c>
      <c r="I387" s="13"/>
      <c r="J387" s="12" t="s">
        <v>74</v>
      </c>
    </row>
    <row r="388">
      <c r="A388" s="7">
        <v>830.0</v>
      </c>
      <c r="B388" s="11" t="s">
        <v>2236</v>
      </c>
      <c r="C388" s="11" t="s">
        <v>2237</v>
      </c>
      <c r="D388" s="7">
        <v>2007.0</v>
      </c>
      <c r="E388" s="11" t="s">
        <v>47</v>
      </c>
      <c r="F388" s="12" t="s">
        <v>74</v>
      </c>
      <c r="G388" s="20" t="s">
        <v>74</v>
      </c>
      <c r="H388" s="12" t="s">
        <v>74</v>
      </c>
      <c r="I388" s="20" t="s">
        <v>74</v>
      </c>
      <c r="J388" s="12" t="s">
        <v>74</v>
      </c>
    </row>
    <row r="389">
      <c r="A389" s="7">
        <v>848.0</v>
      </c>
      <c r="B389" s="11" t="s">
        <v>2286</v>
      </c>
      <c r="C389" s="11" t="s">
        <v>2287</v>
      </c>
      <c r="D389" s="7">
        <v>2006.0</v>
      </c>
      <c r="E389" s="11" t="s">
        <v>2289</v>
      </c>
      <c r="F389" s="12" t="s">
        <v>39</v>
      </c>
      <c r="G389" s="13"/>
      <c r="H389" s="14" t="s">
        <v>39</v>
      </c>
      <c r="I389" s="13"/>
      <c r="J389" s="12" t="s">
        <v>74</v>
      </c>
    </row>
    <row r="390">
      <c r="A390" s="7">
        <v>859.0</v>
      </c>
      <c r="B390" s="11" t="s">
        <v>2310</v>
      </c>
      <c r="C390" s="11" t="s">
        <v>2311</v>
      </c>
      <c r="D390" s="7">
        <v>2006.0</v>
      </c>
      <c r="E390" s="11" t="s">
        <v>47</v>
      </c>
      <c r="F390" s="12" t="s">
        <v>39</v>
      </c>
      <c r="G390" s="20" t="s">
        <v>74</v>
      </c>
      <c r="H390" s="14" t="s">
        <v>39</v>
      </c>
      <c r="I390" s="20" t="s">
        <v>74</v>
      </c>
      <c r="J390" s="12" t="s">
        <v>74</v>
      </c>
    </row>
    <row r="391">
      <c r="A391" s="7">
        <v>860.0</v>
      </c>
      <c r="B391" s="11" t="s">
        <v>2314</v>
      </c>
      <c r="C391" s="11" t="s">
        <v>2315</v>
      </c>
      <c r="D391" s="7">
        <v>2006.0</v>
      </c>
      <c r="E391" s="11" t="s">
        <v>47</v>
      </c>
      <c r="F391" s="12" t="s">
        <v>39</v>
      </c>
      <c r="G391" s="13"/>
      <c r="H391" s="14" t="s">
        <v>39</v>
      </c>
      <c r="I391" s="13"/>
      <c r="J391" s="12" t="s">
        <v>74</v>
      </c>
    </row>
    <row r="392">
      <c r="A392" s="7">
        <v>888.0</v>
      </c>
      <c r="B392" s="11" t="s">
        <v>2382</v>
      </c>
      <c r="C392" s="11" t="s">
        <v>2383</v>
      </c>
      <c r="D392" s="7">
        <v>2006.0</v>
      </c>
      <c r="E392" s="11" t="s">
        <v>2385</v>
      </c>
      <c r="F392" s="12" t="s">
        <v>39</v>
      </c>
      <c r="G392" s="13"/>
      <c r="H392" s="14" t="s">
        <v>39</v>
      </c>
      <c r="I392" s="13"/>
      <c r="J392" s="12" t="s">
        <v>74</v>
      </c>
    </row>
    <row r="393">
      <c r="A393" s="7">
        <v>898.0</v>
      </c>
      <c r="B393" s="11" t="s">
        <v>2407</v>
      </c>
      <c r="C393" s="11" t="s">
        <v>2408</v>
      </c>
      <c r="D393" s="7">
        <v>2005.0</v>
      </c>
      <c r="E393" s="11" t="s">
        <v>2031</v>
      </c>
      <c r="F393" s="12" t="s">
        <v>39</v>
      </c>
      <c r="G393" s="13"/>
      <c r="H393" s="14" t="s">
        <v>39</v>
      </c>
      <c r="I393" s="13"/>
      <c r="J393" s="12" t="s">
        <v>74</v>
      </c>
    </row>
    <row r="394">
      <c r="A394" s="7">
        <v>920.0</v>
      </c>
      <c r="B394" s="11" t="s">
        <v>2469</v>
      </c>
      <c r="C394" s="11" t="s">
        <v>2470</v>
      </c>
      <c r="D394" s="7">
        <v>2005.0</v>
      </c>
      <c r="E394" s="11" t="s">
        <v>424</v>
      </c>
      <c r="F394" s="12" t="s">
        <v>39</v>
      </c>
      <c r="G394" s="13"/>
      <c r="H394" s="14" t="s">
        <v>39</v>
      </c>
      <c r="I394" s="13"/>
      <c r="J394" s="12" t="s">
        <v>74</v>
      </c>
    </row>
    <row r="395">
      <c r="A395" s="7">
        <v>950.0</v>
      </c>
      <c r="B395" s="11" t="s">
        <v>2538</v>
      </c>
      <c r="C395" s="11" t="s">
        <v>2539</v>
      </c>
      <c r="D395" s="7">
        <v>2004.0</v>
      </c>
      <c r="E395" s="11" t="s">
        <v>2541</v>
      </c>
      <c r="F395" s="14" t="s">
        <v>74</v>
      </c>
      <c r="G395" s="13"/>
      <c r="H395" s="14" t="s">
        <v>74</v>
      </c>
      <c r="I395" s="20">
        <v>0.0</v>
      </c>
      <c r="J395" s="12" t="s">
        <v>74</v>
      </c>
    </row>
    <row r="396">
      <c r="A396" s="7">
        <v>957.0</v>
      </c>
      <c r="B396" s="11" t="s">
        <v>2548</v>
      </c>
      <c r="C396" s="11" t="s">
        <v>2549</v>
      </c>
      <c r="D396" s="7">
        <v>2004.0</v>
      </c>
      <c r="E396" s="11" t="s">
        <v>2551</v>
      </c>
      <c r="F396" s="12" t="s">
        <v>40</v>
      </c>
      <c r="G396" s="13"/>
      <c r="H396" s="14" t="s">
        <v>39</v>
      </c>
      <c r="J396" s="12" t="s">
        <v>74</v>
      </c>
    </row>
    <row r="397">
      <c r="A397" s="7">
        <v>973.0</v>
      </c>
      <c r="B397" s="11" t="s">
        <v>2590</v>
      </c>
      <c r="C397" s="11" t="s">
        <v>2591</v>
      </c>
      <c r="D397" s="7">
        <v>2004.0</v>
      </c>
      <c r="E397" s="11" t="s">
        <v>201</v>
      </c>
      <c r="F397" s="12" t="s">
        <v>39</v>
      </c>
      <c r="G397" s="13"/>
      <c r="H397" s="14" t="s">
        <v>39</v>
      </c>
      <c r="I397" s="13"/>
      <c r="J397" s="12" t="s">
        <v>74</v>
      </c>
    </row>
    <row r="398">
      <c r="A398" s="7">
        <v>985.0</v>
      </c>
      <c r="B398" s="11" t="s">
        <v>2613</v>
      </c>
      <c r="C398" s="11" t="s">
        <v>2614</v>
      </c>
      <c r="D398" s="7">
        <v>2003.0</v>
      </c>
      <c r="E398" s="11" t="s">
        <v>2616</v>
      </c>
      <c r="F398" s="12" t="s">
        <v>39</v>
      </c>
      <c r="G398" s="13"/>
      <c r="H398" s="14" t="s">
        <v>39</v>
      </c>
      <c r="I398" s="13"/>
      <c r="J398" s="12" t="s">
        <v>74</v>
      </c>
    </row>
    <row r="399">
      <c r="A399" s="7">
        <v>1005.0</v>
      </c>
      <c r="B399" s="11" t="s">
        <v>2657</v>
      </c>
      <c r="C399" s="11" t="s">
        <v>2658</v>
      </c>
      <c r="D399" s="7">
        <v>2003.0</v>
      </c>
      <c r="E399" s="11" t="s">
        <v>47</v>
      </c>
      <c r="F399" s="12" t="s">
        <v>39</v>
      </c>
      <c r="G399" s="13"/>
      <c r="H399" s="14" t="s">
        <v>39</v>
      </c>
      <c r="I399" s="13"/>
      <c r="J399" s="12" t="s">
        <v>74</v>
      </c>
    </row>
    <row r="400">
      <c r="A400" s="7">
        <v>3.0</v>
      </c>
      <c r="B400" s="11" t="s">
        <v>35</v>
      </c>
      <c r="C400" s="11" t="s">
        <v>36</v>
      </c>
      <c r="D400" s="7">
        <v>2019.0</v>
      </c>
      <c r="E400" s="11" t="s">
        <v>38</v>
      </c>
      <c r="F400" s="12" t="s">
        <v>39</v>
      </c>
      <c r="G400" s="13"/>
      <c r="H400" s="14" t="s">
        <v>40</v>
      </c>
      <c r="I400" s="24">
        <v>0.0</v>
      </c>
      <c r="J400" s="16" t="s">
        <v>3436</v>
      </c>
    </row>
    <row r="401">
      <c r="A401" s="7">
        <v>4.0</v>
      </c>
      <c r="B401" s="11" t="s">
        <v>44</v>
      </c>
      <c r="C401" s="11" t="s">
        <v>45</v>
      </c>
      <c r="D401" s="7">
        <v>2019.0</v>
      </c>
      <c r="E401" s="11" t="s">
        <v>47</v>
      </c>
      <c r="F401" s="12" t="s">
        <v>39</v>
      </c>
      <c r="G401" s="20">
        <v>60.0</v>
      </c>
      <c r="H401" s="14" t="s">
        <v>40</v>
      </c>
      <c r="I401" s="20">
        <v>0.0</v>
      </c>
      <c r="J401" s="16" t="s">
        <v>3436</v>
      </c>
    </row>
    <row r="402">
      <c r="A402" s="7">
        <v>5.0</v>
      </c>
      <c r="B402" s="11" t="s">
        <v>51</v>
      </c>
      <c r="C402" s="11" t="s">
        <v>52</v>
      </c>
      <c r="D402" s="7">
        <v>2019.0</v>
      </c>
      <c r="E402" s="11" t="s">
        <v>54</v>
      </c>
      <c r="F402" s="12" t="s">
        <v>39</v>
      </c>
      <c r="G402" s="22">
        <v>42.0</v>
      </c>
      <c r="H402" s="14" t="s">
        <v>40</v>
      </c>
      <c r="I402" s="22">
        <v>0.0</v>
      </c>
      <c r="J402" s="16" t="s">
        <v>3436</v>
      </c>
    </row>
    <row r="403">
      <c r="A403" s="7">
        <v>6.0</v>
      </c>
      <c r="B403" s="11" t="s">
        <v>58</v>
      </c>
      <c r="C403" s="11" t="s">
        <v>59</v>
      </c>
      <c r="D403" s="7">
        <v>2018.0</v>
      </c>
      <c r="E403" s="11" t="s">
        <v>47</v>
      </c>
      <c r="F403" s="12" t="s">
        <v>39</v>
      </c>
      <c r="G403" s="24">
        <v>15.0</v>
      </c>
      <c r="H403" s="14" t="s">
        <v>40</v>
      </c>
      <c r="I403" s="24">
        <v>0.0</v>
      </c>
      <c r="J403" s="16" t="s">
        <v>3436</v>
      </c>
    </row>
    <row r="404">
      <c r="A404" s="7">
        <v>7.0</v>
      </c>
      <c r="B404" s="11" t="s">
        <v>61</v>
      </c>
      <c r="C404" s="11" t="s">
        <v>62</v>
      </c>
      <c r="D404" s="7">
        <v>2018.0</v>
      </c>
      <c r="E404" s="11" t="s">
        <v>64</v>
      </c>
      <c r="F404" s="14" t="s">
        <v>39</v>
      </c>
      <c r="G404" s="24">
        <v>44.0</v>
      </c>
      <c r="H404" s="14" t="s">
        <v>40</v>
      </c>
      <c r="I404" s="24">
        <v>0.0</v>
      </c>
      <c r="J404" s="16" t="s">
        <v>3436</v>
      </c>
    </row>
    <row r="405">
      <c r="A405" s="7">
        <v>8.0</v>
      </c>
      <c r="B405" s="11" t="s">
        <v>70</v>
      </c>
      <c r="C405" s="11" t="s">
        <v>71</v>
      </c>
      <c r="D405" s="7">
        <v>2018.0</v>
      </c>
      <c r="E405" s="11" t="s">
        <v>73</v>
      </c>
      <c r="F405" s="12" t="s">
        <v>39</v>
      </c>
      <c r="G405" s="27">
        <v>10.0</v>
      </c>
      <c r="H405" s="14" t="s">
        <v>40</v>
      </c>
      <c r="I405" s="20">
        <v>0.0</v>
      </c>
      <c r="J405" s="16" t="s">
        <v>3436</v>
      </c>
    </row>
    <row r="406">
      <c r="A406" s="7">
        <v>9.0</v>
      </c>
      <c r="B406" s="11" t="s">
        <v>76</v>
      </c>
      <c r="C406" s="11" t="s">
        <v>77</v>
      </c>
      <c r="D406" s="7">
        <v>2018.0</v>
      </c>
      <c r="E406" s="11" t="s">
        <v>79</v>
      </c>
      <c r="F406" s="12" t="s">
        <v>40</v>
      </c>
      <c r="G406" s="24">
        <v>0.0</v>
      </c>
      <c r="H406" s="14" t="s">
        <v>39</v>
      </c>
      <c r="I406" s="24">
        <v>18.0</v>
      </c>
      <c r="J406" s="16" t="s">
        <v>3436</v>
      </c>
    </row>
    <row r="407">
      <c r="A407" s="7">
        <v>10.0</v>
      </c>
      <c r="B407" s="11" t="s">
        <v>81</v>
      </c>
      <c r="C407" s="11" t="s">
        <v>82</v>
      </c>
      <c r="D407" s="7">
        <v>2018.0</v>
      </c>
      <c r="E407" s="11" t="s">
        <v>84</v>
      </c>
      <c r="F407" s="12" t="s">
        <v>40</v>
      </c>
      <c r="G407" s="13"/>
      <c r="H407" s="14" t="s">
        <v>39</v>
      </c>
      <c r="I407" s="13"/>
      <c r="J407" s="16" t="s">
        <v>3436</v>
      </c>
    </row>
    <row r="408">
      <c r="A408" s="7">
        <v>13.0</v>
      </c>
      <c r="B408" s="11" t="s">
        <v>94</v>
      </c>
      <c r="C408" s="11" t="s">
        <v>95</v>
      </c>
      <c r="D408" s="7">
        <v>2018.0</v>
      </c>
      <c r="E408" s="11" t="s">
        <v>84</v>
      </c>
      <c r="F408" s="12" t="s">
        <v>39</v>
      </c>
      <c r="G408" s="13"/>
      <c r="H408" s="14" t="s">
        <v>40</v>
      </c>
      <c r="I408" s="13"/>
      <c r="J408" s="16" t="s">
        <v>3436</v>
      </c>
    </row>
    <row r="409">
      <c r="A409" s="7">
        <v>14.0</v>
      </c>
      <c r="B409" s="11" t="s">
        <v>99</v>
      </c>
      <c r="C409" s="11" t="s">
        <v>100</v>
      </c>
      <c r="D409" s="7">
        <v>2018.0</v>
      </c>
      <c r="E409" s="11" t="s">
        <v>47</v>
      </c>
      <c r="F409" s="12" t="s">
        <v>39</v>
      </c>
      <c r="G409" s="13"/>
      <c r="H409" s="14" t="s">
        <v>40</v>
      </c>
      <c r="I409" s="13"/>
      <c r="J409" s="16" t="s">
        <v>3436</v>
      </c>
    </row>
    <row r="410">
      <c r="A410" s="7">
        <v>15.0</v>
      </c>
      <c r="B410" s="11" t="s">
        <v>102</v>
      </c>
      <c r="C410" s="11" t="s">
        <v>103</v>
      </c>
      <c r="D410" s="7">
        <v>2018.0</v>
      </c>
      <c r="E410" s="11" t="s">
        <v>47</v>
      </c>
      <c r="F410" s="12" t="s">
        <v>39</v>
      </c>
      <c r="G410" s="13"/>
      <c r="H410" s="14" t="s">
        <v>40</v>
      </c>
      <c r="I410" s="20">
        <v>0.0</v>
      </c>
      <c r="J410" s="16" t="s">
        <v>3436</v>
      </c>
    </row>
    <row r="411">
      <c r="A411" s="7">
        <v>16.0</v>
      </c>
      <c r="B411" s="11" t="s">
        <v>106</v>
      </c>
      <c r="C411" s="11" t="s">
        <v>107</v>
      </c>
      <c r="D411" s="7">
        <v>2018.0</v>
      </c>
      <c r="E411" s="11" t="s">
        <v>84</v>
      </c>
      <c r="F411" s="12" t="s">
        <v>39</v>
      </c>
      <c r="G411" s="13"/>
      <c r="H411" s="14" t="s">
        <v>40</v>
      </c>
      <c r="I411" s="20">
        <v>0.0</v>
      </c>
      <c r="J411" s="16" t="s">
        <v>3436</v>
      </c>
    </row>
    <row r="412">
      <c r="A412" s="7">
        <v>21.0</v>
      </c>
      <c r="B412" s="11" t="s">
        <v>114</v>
      </c>
      <c r="C412" s="11" t="s">
        <v>115</v>
      </c>
      <c r="D412" s="7">
        <v>2018.0</v>
      </c>
      <c r="E412" s="11" t="s">
        <v>117</v>
      </c>
      <c r="F412" s="12" t="s">
        <v>40</v>
      </c>
      <c r="G412" s="20">
        <v>0.0</v>
      </c>
      <c r="H412" s="14" t="s">
        <v>39</v>
      </c>
      <c r="I412" s="20">
        <v>40.0</v>
      </c>
      <c r="J412" s="16" t="s">
        <v>3436</v>
      </c>
    </row>
    <row r="413">
      <c r="A413" s="7">
        <v>22.0</v>
      </c>
      <c r="B413" s="11" t="s">
        <v>118</v>
      </c>
      <c r="C413" s="11" t="s">
        <v>119</v>
      </c>
      <c r="D413" s="7">
        <v>2018.0</v>
      </c>
      <c r="E413" s="11" t="s">
        <v>121</v>
      </c>
      <c r="F413" s="12" t="s">
        <v>39</v>
      </c>
      <c r="G413" s="13"/>
      <c r="H413" s="14" t="s">
        <v>40</v>
      </c>
      <c r="I413" s="13"/>
      <c r="J413" s="16" t="s">
        <v>3436</v>
      </c>
    </row>
    <row r="414">
      <c r="A414" s="7">
        <v>23.0</v>
      </c>
      <c r="B414" s="11" t="s">
        <v>122</v>
      </c>
      <c r="C414" s="11" t="s">
        <v>123</v>
      </c>
      <c r="D414" s="7">
        <v>2018.0</v>
      </c>
      <c r="E414" s="11" t="s">
        <v>84</v>
      </c>
      <c r="F414" s="12" t="s">
        <v>39</v>
      </c>
      <c r="G414" s="20">
        <v>6.0</v>
      </c>
      <c r="H414" s="14" t="s">
        <v>40</v>
      </c>
      <c r="I414" s="20">
        <v>0.0</v>
      </c>
      <c r="J414" s="16" t="s">
        <v>3436</v>
      </c>
    </row>
    <row r="415">
      <c r="A415" s="7">
        <v>24.0</v>
      </c>
      <c r="B415" s="11" t="s">
        <v>126</v>
      </c>
      <c r="C415" s="11" t="s">
        <v>127</v>
      </c>
      <c r="D415" s="7">
        <v>2018.0</v>
      </c>
      <c r="E415" s="11" t="s">
        <v>47</v>
      </c>
      <c r="F415" s="12" t="s">
        <v>39</v>
      </c>
      <c r="G415" s="20">
        <v>26.0</v>
      </c>
      <c r="H415" s="14" t="s">
        <v>40</v>
      </c>
      <c r="I415" s="20">
        <v>0.0</v>
      </c>
      <c r="J415" s="16" t="s">
        <v>3436</v>
      </c>
    </row>
    <row r="416">
      <c r="A416" s="7">
        <v>25.0</v>
      </c>
      <c r="B416" s="11" t="s">
        <v>129</v>
      </c>
      <c r="C416" s="11" t="s">
        <v>130</v>
      </c>
      <c r="D416" s="7">
        <v>2018.0</v>
      </c>
      <c r="E416" s="11" t="s">
        <v>132</v>
      </c>
      <c r="F416" s="12" t="s">
        <v>39</v>
      </c>
      <c r="G416" s="13"/>
      <c r="H416" s="14" t="s">
        <v>40</v>
      </c>
      <c r="I416" s="20">
        <v>0.0</v>
      </c>
      <c r="J416" s="16" t="s">
        <v>3436</v>
      </c>
    </row>
    <row r="417">
      <c r="A417" s="7">
        <v>28.0</v>
      </c>
      <c r="B417" s="11" t="s">
        <v>137</v>
      </c>
      <c r="C417" s="11" t="s">
        <v>138</v>
      </c>
      <c r="D417" s="7">
        <v>2018.0</v>
      </c>
      <c r="E417" s="11" t="s">
        <v>140</v>
      </c>
      <c r="F417" s="12" t="s">
        <v>39</v>
      </c>
      <c r="G417" s="20">
        <v>40.0</v>
      </c>
      <c r="H417" s="14" t="s">
        <v>40</v>
      </c>
      <c r="I417" s="20">
        <v>0.0</v>
      </c>
      <c r="J417" s="16" t="s">
        <v>3436</v>
      </c>
    </row>
    <row r="418">
      <c r="A418" s="7">
        <v>30.0</v>
      </c>
      <c r="B418" s="11" t="s">
        <v>141</v>
      </c>
      <c r="C418" s="11" t="s">
        <v>142</v>
      </c>
      <c r="D418" s="7">
        <v>2018.0</v>
      </c>
      <c r="E418" s="11" t="s">
        <v>84</v>
      </c>
      <c r="F418" s="12" t="s">
        <v>39</v>
      </c>
      <c r="G418" s="13"/>
      <c r="H418" s="14" t="s">
        <v>40</v>
      </c>
      <c r="I418" s="13"/>
      <c r="J418" s="16" t="s">
        <v>3436</v>
      </c>
    </row>
    <row r="419">
      <c r="A419" s="7">
        <v>31.0</v>
      </c>
      <c r="B419" s="11" t="s">
        <v>144</v>
      </c>
      <c r="C419" s="11" t="s">
        <v>145</v>
      </c>
      <c r="D419" s="7">
        <v>2018.0</v>
      </c>
      <c r="E419" s="11" t="s">
        <v>47</v>
      </c>
      <c r="F419" s="12" t="s">
        <v>39</v>
      </c>
      <c r="G419" s="29"/>
      <c r="H419" s="14" t="s">
        <v>40</v>
      </c>
      <c r="I419" s="29"/>
      <c r="J419" s="16" t="s">
        <v>3436</v>
      </c>
    </row>
    <row r="420">
      <c r="A420" s="7">
        <v>33.0</v>
      </c>
      <c r="B420" s="11" t="s">
        <v>152</v>
      </c>
      <c r="C420" s="11" t="s">
        <v>153</v>
      </c>
      <c r="D420" s="7">
        <v>2018.0</v>
      </c>
      <c r="E420" s="11" t="s">
        <v>155</v>
      </c>
      <c r="F420" s="12" t="s">
        <v>39</v>
      </c>
      <c r="G420" s="13"/>
      <c r="H420" s="14" t="s">
        <v>40</v>
      </c>
      <c r="I420" s="13"/>
      <c r="J420" s="16" t="s">
        <v>3436</v>
      </c>
    </row>
    <row r="421">
      <c r="A421" s="7">
        <v>34.0</v>
      </c>
      <c r="B421" s="11" t="s">
        <v>156</v>
      </c>
      <c r="C421" s="11" t="s">
        <v>157</v>
      </c>
      <c r="D421" s="7">
        <v>2018.0</v>
      </c>
      <c r="E421" s="11" t="s">
        <v>159</v>
      </c>
      <c r="F421" s="12" t="s">
        <v>39</v>
      </c>
      <c r="G421" s="13"/>
      <c r="H421" s="14" t="s">
        <v>40</v>
      </c>
      <c r="I421" s="13"/>
      <c r="J421" s="16" t="s">
        <v>3436</v>
      </c>
    </row>
    <row r="422">
      <c r="A422" s="7">
        <v>35.0</v>
      </c>
      <c r="B422" s="11" t="s">
        <v>161</v>
      </c>
      <c r="C422" s="11" t="s">
        <v>162</v>
      </c>
      <c r="D422" s="7">
        <v>2018.0</v>
      </c>
      <c r="E422" s="11" t="s">
        <v>47</v>
      </c>
      <c r="F422" s="12" t="s">
        <v>39</v>
      </c>
      <c r="G422" s="13"/>
      <c r="H422" s="14" t="s">
        <v>40</v>
      </c>
      <c r="I422" s="20">
        <v>0.0</v>
      </c>
      <c r="J422" s="16" t="s">
        <v>3436</v>
      </c>
    </row>
    <row r="423">
      <c r="A423" s="7">
        <v>36.0</v>
      </c>
      <c r="B423" s="11" t="s">
        <v>164</v>
      </c>
      <c r="C423" s="11" t="s">
        <v>165</v>
      </c>
      <c r="D423" s="7">
        <v>2018.0</v>
      </c>
      <c r="E423" s="11" t="s">
        <v>47</v>
      </c>
      <c r="F423" s="12" t="s">
        <v>39</v>
      </c>
      <c r="G423" s="20">
        <v>24.0</v>
      </c>
      <c r="H423" s="14" t="s">
        <v>40</v>
      </c>
      <c r="I423" s="20">
        <v>0.0</v>
      </c>
      <c r="J423" s="16" t="s">
        <v>3436</v>
      </c>
    </row>
    <row r="424">
      <c r="A424" s="7">
        <v>37.0</v>
      </c>
      <c r="B424" s="11" t="s">
        <v>167</v>
      </c>
      <c r="C424" s="11" t="s">
        <v>168</v>
      </c>
      <c r="D424" s="7">
        <v>2018.0</v>
      </c>
      <c r="E424" s="11" t="s">
        <v>84</v>
      </c>
      <c r="F424" s="12" t="s">
        <v>39</v>
      </c>
      <c r="G424" s="20">
        <v>20.0</v>
      </c>
      <c r="H424" s="14" t="s">
        <v>40</v>
      </c>
      <c r="I424" s="20">
        <v>0.0</v>
      </c>
      <c r="J424" s="16" t="s">
        <v>3436</v>
      </c>
    </row>
    <row r="425">
      <c r="A425" s="7">
        <v>38.0</v>
      </c>
      <c r="B425" s="11" t="s">
        <v>170</v>
      </c>
      <c r="C425" s="11" t="s">
        <v>171</v>
      </c>
      <c r="D425" s="7">
        <v>2018.0</v>
      </c>
      <c r="E425" s="11" t="s">
        <v>173</v>
      </c>
      <c r="F425" s="12" t="s">
        <v>39</v>
      </c>
      <c r="G425" s="13"/>
      <c r="H425" s="14" t="s">
        <v>40</v>
      </c>
      <c r="I425" s="20">
        <v>0.0</v>
      </c>
      <c r="J425" s="16" t="s">
        <v>3436</v>
      </c>
    </row>
    <row r="426">
      <c r="A426" s="7">
        <v>40.0</v>
      </c>
      <c r="B426" s="11" t="s">
        <v>174</v>
      </c>
      <c r="C426" s="11" t="s">
        <v>175</v>
      </c>
      <c r="D426" s="7">
        <v>2018.0</v>
      </c>
      <c r="E426" s="11" t="s">
        <v>84</v>
      </c>
      <c r="F426" s="12" t="s">
        <v>39</v>
      </c>
      <c r="G426" s="13"/>
      <c r="H426" s="14" t="s">
        <v>40</v>
      </c>
      <c r="I426" s="20">
        <v>0.0</v>
      </c>
      <c r="J426" s="16" t="s">
        <v>3436</v>
      </c>
    </row>
    <row r="427">
      <c r="A427" s="34">
        <v>44.0</v>
      </c>
      <c r="B427" s="35" t="s">
        <v>183</v>
      </c>
      <c r="C427" s="35" t="s">
        <v>184</v>
      </c>
      <c r="D427" s="34">
        <v>2018.0</v>
      </c>
      <c r="E427" s="11" t="s">
        <v>47</v>
      </c>
      <c r="F427" s="12" t="s">
        <v>39</v>
      </c>
      <c r="G427" s="20">
        <v>60.0</v>
      </c>
      <c r="H427" s="14" t="s">
        <v>40</v>
      </c>
      <c r="I427" s="20">
        <v>0.0</v>
      </c>
      <c r="J427" s="16" t="s">
        <v>3436</v>
      </c>
    </row>
    <row r="428">
      <c r="A428" s="34">
        <v>46.0</v>
      </c>
      <c r="B428" s="35" t="s">
        <v>3741</v>
      </c>
      <c r="C428" s="35" t="s">
        <v>3742</v>
      </c>
      <c r="D428" s="34">
        <v>2018.0</v>
      </c>
      <c r="E428" s="11" t="s">
        <v>1596</v>
      </c>
      <c r="F428" s="12" t="s">
        <v>40</v>
      </c>
      <c r="G428" s="20">
        <v>0.0</v>
      </c>
      <c r="H428" s="14" t="s">
        <v>39</v>
      </c>
      <c r="I428" s="20">
        <v>40.0</v>
      </c>
      <c r="J428" s="16" t="s">
        <v>3436</v>
      </c>
    </row>
    <row r="429">
      <c r="A429" s="34">
        <v>48.0</v>
      </c>
      <c r="B429" s="35" t="s">
        <v>191</v>
      </c>
      <c r="C429" s="35" t="s">
        <v>192</v>
      </c>
      <c r="D429" s="34">
        <v>2018.0</v>
      </c>
      <c r="E429" s="11" t="s">
        <v>194</v>
      </c>
      <c r="F429" s="12" t="s">
        <v>39</v>
      </c>
      <c r="G429" s="20">
        <v>48.0</v>
      </c>
      <c r="H429" s="14" t="s">
        <v>40</v>
      </c>
      <c r="I429" s="20">
        <v>0.0</v>
      </c>
      <c r="J429" s="16" t="s">
        <v>3436</v>
      </c>
    </row>
    <row r="430">
      <c r="A430" s="7">
        <v>52.0</v>
      </c>
      <c r="B430" s="11" t="s">
        <v>195</v>
      </c>
      <c r="C430" s="11" t="s">
        <v>196</v>
      </c>
      <c r="D430" s="7">
        <v>2018.0</v>
      </c>
      <c r="E430" s="11" t="s">
        <v>173</v>
      </c>
      <c r="F430" s="12" t="s">
        <v>39</v>
      </c>
      <c r="G430" s="20">
        <v>70.0</v>
      </c>
      <c r="H430" s="14" t="s">
        <v>40</v>
      </c>
      <c r="I430" s="20">
        <v>0.0</v>
      </c>
      <c r="J430" s="16" t="s">
        <v>3436</v>
      </c>
    </row>
    <row r="431">
      <c r="A431" s="34">
        <v>53.0</v>
      </c>
      <c r="B431" s="8" t="s">
        <v>3745</v>
      </c>
      <c r="C431" s="8" t="s">
        <v>3746</v>
      </c>
      <c r="D431" s="7">
        <v>2018.0</v>
      </c>
      <c r="E431" s="11" t="s">
        <v>47</v>
      </c>
      <c r="F431" s="14" t="s">
        <v>40</v>
      </c>
      <c r="G431" s="39">
        <v>0.0</v>
      </c>
      <c r="H431" s="12" t="s">
        <v>39</v>
      </c>
      <c r="I431" s="39">
        <v>15.0</v>
      </c>
      <c r="J431" s="16" t="s">
        <v>3436</v>
      </c>
    </row>
    <row r="432">
      <c r="A432" s="7">
        <v>57.0</v>
      </c>
      <c r="B432" s="11" t="s">
        <v>198</v>
      </c>
      <c r="C432" s="11" t="s">
        <v>199</v>
      </c>
      <c r="D432" s="7">
        <v>2017.0</v>
      </c>
      <c r="E432" s="11" t="s">
        <v>201</v>
      </c>
      <c r="F432" s="12" t="s">
        <v>39</v>
      </c>
      <c r="G432" s="20">
        <v>48.0</v>
      </c>
      <c r="H432" s="14" t="s">
        <v>40</v>
      </c>
      <c r="I432" s="20">
        <v>0.0</v>
      </c>
      <c r="J432" s="16" t="s">
        <v>3436</v>
      </c>
    </row>
    <row r="433">
      <c r="A433" s="7">
        <v>59.0</v>
      </c>
      <c r="B433" s="11" t="s">
        <v>203</v>
      </c>
      <c r="C433" s="11" t="s">
        <v>204</v>
      </c>
      <c r="D433" s="7">
        <v>2017.0</v>
      </c>
      <c r="E433" s="11" t="s">
        <v>47</v>
      </c>
      <c r="F433" s="12" t="s">
        <v>39</v>
      </c>
      <c r="G433" s="20">
        <v>21.0</v>
      </c>
      <c r="H433" s="14" t="s">
        <v>40</v>
      </c>
      <c r="I433" s="20">
        <v>0.0</v>
      </c>
      <c r="J433" s="16" t="s">
        <v>3436</v>
      </c>
    </row>
    <row r="434">
      <c r="A434" s="7">
        <v>60.0</v>
      </c>
      <c r="B434" s="11" t="s">
        <v>206</v>
      </c>
      <c r="C434" s="11" t="s">
        <v>207</v>
      </c>
      <c r="D434" s="7">
        <v>2017.0</v>
      </c>
      <c r="E434" s="11" t="s">
        <v>209</v>
      </c>
      <c r="F434" s="12" t="s">
        <v>39</v>
      </c>
      <c r="G434" s="20">
        <v>36.0</v>
      </c>
      <c r="H434" s="14" t="s">
        <v>40</v>
      </c>
      <c r="I434" s="20">
        <v>0.0</v>
      </c>
      <c r="J434" s="16" t="s">
        <v>3436</v>
      </c>
    </row>
    <row r="435">
      <c r="A435" s="7">
        <v>61.0</v>
      </c>
      <c r="B435" s="11" t="s">
        <v>210</v>
      </c>
      <c r="C435" s="11" t="s">
        <v>211</v>
      </c>
      <c r="D435" s="7">
        <v>2017.0</v>
      </c>
      <c r="E435" s="11" t="s">
        <v>213</v>
      </c>
      <c r="F435" s="12" t="s">
        <v>39</v>
      </c>
      <c r="G435" s="13"/>
      <c r="H435" s="14" t="s">
        <v>40</v>
      </c>
      <c r="I435" s="20">
        <v>0.0</v>
      </c>
      <c r="J435" s="16" t="s">
        <v>3436</v>
      </c>
    </row>
    <row r="436">
      <c r="A436" s="7">
        <v>64.0</v>
      </c>
      <c r="B436" s="11" t="s">
        <v>214</v>
      </c>
      <c r="C436" s="11" t="s">
        <v>215</v>
      </c>
      <c r="D436" s="7">
        <v>2017.0</v>
      </c>
      <c r="E436" s="11" t="s">
        <v>173</v>
      </c>
      <c r="F436" s="12" t="s">
        <v>40</v>
      </c>
      <c r="G436" s="20">
        <v>0.0</v>
      </c>
      <c r="H436" s="14" t="s">
        <v>39</v>
      </c>
      <c r="I436" s="13"/>
      <c r="J436" s="16" t="s">
        <v>3436</v>
      </c>
    </row>
    <row r="437">
      <c r="A437" s="7">
        <v>65.0</v>
      </c>
      <c r="B437" s="11" t="s">
        <v>218</v>
      </c>
      <c r="C437" s="11" t="s">
        <v>219</v>
      </c>
      <c r="D437" s="7">
        <v>2017.0</v>
      </c>
      <c r="E437" s="11" t="s">
        <v>221</v>
      </c>
      <c r="F437" s="12" t="s">
        <v>39</v>
      </c>
      <c r="G437" s="13"/>
      <c r="H437" s="14" t="s">
        <v>40</v>
      </c>
      <c r="I437" s="13"/>
      <c r="J437" s="16" t="s">
        <v>3436</v>
      </c>
    </row>
    <row r="438">
      <c r="A438" s="7">
        <v>66.0</v>
      </c>
      <c r="B438" s="11" t="s">
        <v>222</v>
      </c>
      <c r="C438" s="11" t="s">
        <v>223</v>
      </c>
      <c r="D438" s="7">
        <v>2017.0</v>
      </c>
      <c r="E438" s="11" t="s">
        <v>47</v>
      </c>
      <c r="F438" s="12" t="s">
        <v>39</v>
      </c>
      <c r="G438" s="20">
        <v>40.0</v>
      </c>
      <c r="H438" s="14" t="s">
        <v>40</v>
      </c>
      <c r="I438" s="20">
        <v>0.0</v>
      </c>
      <c r="J438" s="16" t="s">
        <v>3436</v>
      </c>
    </row>
    <row r="439">
      <c r="A439" s="7">
        <v>67.0</v>
      </c>
      <c r="B439" s="11" t="s">
        <v>225</v>
      </c>
      <c r="C439" s="11" t="s">
        <v>226</v>
      </c>
      <c r="D439" s="7">
        <v>2017.0</v>
      </c>
      <c r="E439" s="11" t="s">
        <v>47</v>
      </c>
      <c r="F439" s="12" t="s">
        <v>40</v>
      </c>
      <c r="G439" s="20">
        <v>0.0</v>
      </c>
      <c r="H439" s="14" t="s">
        <v>39</v>
      </c>
      <c r="I439" s="13"/>
      <c r="J439" s="16" t="s">
        <v>3436</v>
      </c>
    </row>
    <row r="440">
      <c r="A440" s="7">
        <v>68.0</v>
      </c>
      <c r="B440" s="11" t="s">
        <v>229</v>
      </c>
      <c r="C440" s="11" t="s">
        <v>230</v>
      </c>
      <c r="D440" s="7">
        <v>2017.0</v>
      </c>
      <c r="E440" s="11" t="s">
        <v>84</v>
      </c>
      <c r="F440" s="12" t="s">
        <v>39</v>
      </c>
      <c r="G440" s="20">
        <v>68.0</v>
      </c>
      <c r="H440" s="14" t="s">
        <v>40</v>
      </c>
      <c r="I440" s="20">
        <v>0.0</v>
      </c>
      <c r="J440" s="16" t="s">
        <v>3436</v>
      </c>
    </row>
    <row r="441">
      <c r="A441" s="7">
        <v>69.0</v>
      </c>
      <c r="B441" s="11" t="s">
        <v>233</v>
      </c>
      <c r="C441" s="11" t="s">
        <v>234</v>
      </c>
      <c r="D441" s="7">
        <v>2017.0</v>
      </c>
      <c r="E441" s="11" t="s">
        <v>84</v>
      </c>
      <c r="F441" s="12" t="s">
        <v>39</v>
      </c>
      <c r="G441" s="13"/>
      <c r="H441" s="14" t="s">
        <v>40</v>
      </c>
      <c r="I441" s="13"/>
      <c r="J441" s="16" t="s">
        <v>3436</v>
      </c>
    </row>
    <row r="442">
      <c r="A442" s="7">
        <v>70.0</v>
      </c>
      <c r="B442" s="11" t="s">
        <v>236</v>
      </c>
      <c r="C442" s="11" t="s">
        <v>237</v>
      </c>
      <c r="D442" s="7">
        <v>2017.0</v>
      </c>
      <c r="E442" s="11" t="s">
        <v>47</v>
      </c>
      <c r="F442" s="12" t="s">
        <v>40</v>
      </c>
      <c r="G442" s="13"/>
      <c r="H442" s="14" t="s">
        <v>39</v>
      </c>
      <c r="I442" s="20">
        <v>28.0</v>
      </c>
      <c r="J442" s="16" t="s">
        <v>3436</v>
      </c>
    </row>
    <row r="443">
      <c r="A443" s="7">
        <v>72.0</v>
      </c>
      <c r="B443" s="11" t="s">
        <v>244</v>
      </c>
      <c r="C443" s="11" t="s">
        <v>245</v>
      </c>
      <c r="D443" s="7">
        <v>2017.0</v>
      </c>
      <c r="E443" s="11" t="s">
        <v>247</v>
      </c>
      <c r="F443" s="12" t="s">
        <v>40</v>
      </c>
      <c r="G443" s="20">
        <v>0.0</v>
      </c>
      <c r="H443" s="14" t="s">
        <v>39</v>
      </c>
      <c r="I443" s="20">
        <v>15.0</v>
      </c>
      <c r="J443" s="16" t="s">
        <v>3436</v>
      </c>
    </row>
    <row r="444">
      <c r="A444" s="7">
        <v>73.0</v>
      </c>
      <c r="B444" s="11" t="s">
        <v>249</v>
      </c>
      <c r="C444" s="11" t="s">
        <v>250</v>
      </c>
      <c r="D444" s="7">
        <v>2017.0</v>
      </c>
      <c r="E444" s="11" t="s">
        <v>84</v>
      </c>
      <c r="F444" s="12" t="s">
        <v>39</v>
      </c>
      <c r="G444" s="20">
        <v>70.0</v>
      </c>
      <c r="H444" s="14" t="s">
        <v>40</v>
      </c>
      <c r="I444" s="20">
        <v>0.0</v>
      </c>
      <c r="J444" s="16" t="s">
        <v>3436</v>
      </c>
    </row>
    <row r="445">
      <c r="A445" s="7">
        <v>76.0</v>
      </c>
      <c r="B445" s="11" t="s">
        <v>252</v>
      </c>
      <c r="C445" s="11" t="s">
        <v>253</v>
      </c>
      <c r="D445" s="7">
        <v>2017.0</v>
      </c>
      <c r="E445" s="11" t="s">
        <v>47</v>
      </c>
      <c r="F445" s="12" t="s">
        <v>39</v>
      </c>
      <c r="G445" s="13"/>
      <c r="H445" s="14" t="s">
        <v>40</v>
      </c>
      <c r="I445" s="13"/>
      <c r="J445" s="16" t="s">
        <v>3436</v>
      </c>
    </row>
    <row r="446">
      <c r="A446" s="7">
        <v>78.0</v>
      </c>
      <c r="B446" s="11" t="s">
        <v>260</v>
      </c>
      <c r="C446" s="11" t="s">
        <v>261</v>
      </c>
      <c r="D446" s="7">
        <v>2017.0</v>
      </c>
      <c r="E446" s="11" t="s">
        <v>47</v>
      </c>
      <c r="F446" s="12" t="s">
        <v>39</v>
      </c>
      <c r="G446" s="20">
        <v>72.0</v>
      </c>
      <c r="H446" s="14" t="s">
        <v>40</v>
      </c>
      <c r="I446" s="20">
        <v>0.0</v>
      </c>
      <c r="J446" s="16" t="s">
        <v>3436</v>
      </c>
    </row>
    <row r="447">
      <c r="A447" s="7">
        <v>80.0</v>
      </c>
      <c r="B447" s="11" t="s">
        <v>266</v>
      </c>
      <c r="C447" s="11" t="s">
        <v>267</v>
      </c>
      <c r="D447" s="7">
        <v>2017.0</v>
      </c>
      <c r="E447" s="11" t="s">
        <v>73</v>
      </c>
      <c r="F447" s="12" t="s">
        <v>39</v>
      </c>
      <c r="G447" s="13"/>
      <c r="H447" s="14" t="s">
        <v>40</v>
      </c>
      <c r="I447" s="13"/>
      <c r="J447" s="16" t="s">
        <v>3436</v>
      </c>
    </row>
    <row r="448">
      <c r="A448" s="7">
        <v>84.0</v>
      </c>
      <c r="B448" s="11" t="s">
        <v>277</v>
      </c>
      <c r="C448" s="11" t="s">
        <v>278</v>
      </c>
      <c r="D448" s="7">
        <v>2017.0</v>
      </c>
      <c r="E448" s="11" t="s">
        <v>84</v>
      </c>
      <c r="F448" s="12" t="s">
        <v>39</v>
      </c>
      <c r="G448" s="20">
        <v>70.0</v>
      </c>
      <c r="H448" s="14" t="s">
        <v>40</v>
      </c>
      <c r="I448" s="20">
        <v>0.0</v>
      </c>
      <c r="J448" s="16" t="s">
        <v>3436</v>
      </c>
    </row>
    <row r="449">
      <c r="A449" s="7">
        <v>86.0</v>
      </c>
      <c r="B449" s="11" t="s">
        <v>280</v>
      </c>
      <c r="C449" s="11" t="s">
        <v>281</v>
      </c>
      <c r="D449" s="7">
        <v>2017.0</v>
      </c>
      <c r="E449" s="11" t="s">
        <v>159</v>
      </c>
      <c r="F449" s="12" t="s">
        <v>40</v>
      </c>
      <c r="G449" s="20">
        <v>0.0</v>
      </c>
      <c r="H449" s="14" t="s">
        <v>39</v>
      </c>
      <c r="I449" s="13"/>
      <c r="J449" s="16" t="s">
        <v>3436</v>
      </c>
    </row>
    <row r="450">
      <c r="A450" s="7">
        <v>88.0</v>
      </c>
      <c r="B450" s="11" t="s">
        <v>283</v>
      </c>
      <c r="C450" s="11" t="s">
        <v>284</v>
      </c>
      <c r="D450" s="7">
        <v>2017.0</v>
      </c>
      <c r="E450" s="11" t="s">
        <v>201</v>
      </c>
      <c r="F450" s="12" t="s">
        <v>39</v>
      </c>
      <c r="G450" s="20">
        <v>48.0</v>
      </c>
      <c r="H450" s="14" t="s">
        <v>40</v>
      </c>
      <c r="I450" s="13"/>
      <c r="J450" s="16" t="s">
        <v>3436</v>
      </c>
    </row>
    <row r="451">
      <c r="A451" s="7">
        <v>90.0</v>
      </c>
      <c r="B451" s="11" t="s">
        <v>290</v>
      </c>
      <c r="C451" s="11" t="s">
        <v>291</v>
      </c>
      <c r="D451" s="7">
        <v>2017.0</v>
      </c>
      <c r="E451" s="11" t="s">
        <v>84</v>
      </c>
      <c r="F451" s="12" t="s">
        <v>39</v>
      </c>
      <c r="G451" s="20">
        <v>36.0</v>
      </c>
      <c r="H451" s="14" t="s">
        <v>40</v>
      </c>
      <c r="I451" s="20">
        <v>0.0</v>
      </c>
      <c r="J451" s="16" t="s">
        <v>3436</v>
      </c>
    </row>
    <row r="452">
      <c r="A452" s="7">
        <v>91.0</v>
      </c>
      <c r="B452" s="11" t="s">
        <v>293</v>
      </c>
      <c r="C452" s="11" t="s">
        <v>294</v>
      </c>
      <c r="D452" s="7">
        <v>2017.0</v>
      </c>
      <c r="E452" s="11" t="s">
        <v>296</v>
      </c>
      <c r="F452" s="12" t="s">
        <v>39</v>
      </c>
      <c r="G452" s="13"/>
      <c r="H452" s="14" t="s">
        <v>40</v>
      </c>
      <c r="I452" s="20">
        <v>0.0</v>
      </c>
      <c r="J452" s="16" t="s">
        <v>3436</v>
      </c>
    </row>
    <row r="453">
      <c r="A453" s="7">
        <v>92.0</v>
      </c>
      <c r="B453" s="11" t="s">
        <v>297</v>
      </c>
      <c r="C453" s="11" t="s">
        <v>298</v>
      </c>
      <c r="D453" s="7">
        <v>2017.0</v>
      </c>
      <c r="E453" s="11" t="s">
        <v>47</v>
      </c>
      <c r="F453" s="12" t="s">
        <v>39</v>
      </c>
      <c r="G453" s="20">
        <v>75.0</v>
      </c>
      <c r="H453" s="14" t="s">
        <v>40</v>
      </c>
      <c r="I453" s="20">
        <v>0.0</v>
      </c>
      <c r="J453" s="16" t="s">
        <v>3436</v>
      </c>
    </row>
    <row r="454">
      <c r="A454" s="7">
        <v>95.0</v>
      </c>
      <c r="B454" s="11" t="s">
        <v>304</v>
      </c>
      <c r="C454" s="11" t="s">
        <v>305</v>
      </c>
      <c r="D454" s="7">
        <v>2017.0</v>
      </c>
      <c r="E454" s="11" t="s">
        <v>73</v>
      </c>
      <c r="F454" s="12" t="s">
        <v>39</v>
      </c>
      <c r="G454" s="13"/>
      <c r="H454" s="14" t="s">
        <v>40</v>
      </c>
      <c r="I454" s="20">
        <v>0.0</v>
      </c>
      <c r="J454" s="16" t="s">
        <v>3436</v>
      </c>
    </row>
    <row r="455">
      <c r="A455" s="7">
        <v>96.0</v>
      </c>
      <c r="B455" s="11" t="s">
        <v>307</v>
      </c>
      <c r="C455" s="11" t="s">
        <v>308</v>
      </c>
      <c r="D455" s="7">
        <v>2017.0</v>
      </c>
      <c r="E455" s="11" t="s">
        <v>310</v>
      </c>
      <c r="F455" s="12" t="s">
        <v>39</v>
      </c>
      <c r="G455" s="20">
        <v>49.0</v>
      </c>
      <c r="H455" s="14" t="s">
        <v>40</v>
      </c>
      <c r="I455" s="20">
        <v>0.0</v>
      </c>
      <c r="J455" s="16" t="s">
        <v>3436</v>
      </c>
    </row>
    <row r="456">
      <c r="A456" s="7">
        <v>98.0</v>
      </c>
      <c r="B456" s="11" t="s">
        <v>314</v>
      </c>
      <c r="C456" s="11" t="s">
        <v>315</v>
      </c>
      <c r="D456" s="7">
        <v>2017.0</v>
      </c>
      <c r="E456" s="11" t="s">
        <v>47</v>
      </c>
      <c r="F456" s="12" t="s">
        <v>39</v>
      </c>
      <c r="G456" s="13"/>
      <c r="H456" s="14" t="s">
        <v>40</v>
      </c>
      <c r="I456" s="20">
        <v>0.0</v>
      </c>
      <c r="J456" s="16" t="s">
        <v>3436</v>
      </c>
    </row>
    <row r="457">
      <c r="A457" s="7">
        <v>99.0</v>
      </c>
      <c r="B457" s="11" t="s">
        <v>318</v>
      </c>
      <c r="C457" s="11" t="s">
        <v>319</v>
      </c>
      <c r="D457" s="7">
        <v>2017.0</v>
      </c>
      <c r="E457" s="11" t="s">
        <v>47</v>
      </c>
      <c r="F457" s="12" t="s">
        <v>39</v>
      </c>
      <c r="G457" s="13"/>
      <c r="H457" s="14" t="s">
        <v>40</v>
      </c>
      <c r="I457" s="13"/>
      <c r="J457" s="16" t="s">
        <v>3436</v>
      </c>
    </row>
    <row r="458">
      <c r="A458" s="7">
        <v>103.0</v>
      </c>
      <c r="B458" s="11" t="s">
        <v>326</v>
      </c>
      <c r="C458" s="11" t="s">
        <v>327</v>
      </c>
      <c r="D458" s="7">
        <v>2017.0</v>
      </c>
      <c r="E458" s="11" t="s">
        <v>159</v>
      </c>
      <c r="F458" s="12" t="s">
        <v>39</v>
      </c>
      <c r="G458" s="20">
        <v>32.0</v>
      </c>
      <c r="H458" s="14" t="s">
        <v>40</v>
      </c>
      <c r="I458" s="20">
        <v>0.0</v>
      </c>
      <c r="J458" s="16" t="s">
        <v>3436</v>
      </c>
    </row>
    <row r="459">
      <c r="A459" s="7">
        <v>104.0</v>
      </c>
      <c r="B459" s="11" t="s">
        <v>329</v>
      </c>
      <c r="C459" s="11" t="s">
        <v>330</v>
      </c>
      <c r="D459" s="7">
        <v>2017.0</v>
      </c>
      <c r="E459" s="11" t="s">
        <v>201</v>
      </c>
      <c r="F459" s="12" t="s">
        <v>39</v>
      </c>
      <c r="G459" s="20">
        <v>49.0</v>
      </c>
      <c r="H459" s="14" t="s">
        <v>40</v>
      </c>
      <c r="I459" s="20">
        <v>0.0</v>
      </c>
      <c r="J459" s="16" t="s">
        <v>3436</v>
      </c>
    </row>
    <row r="460">
      <c r="A460" s="7">
        <v>105.0</v>
      </c>
      <c r="B460" s="11" t="s">
        <v>332</v>
      </c>
      <c r="C460" s="11" t="s">
        <v>333</v>
      </c>
      <c r="D460" s="7">
        <v>2017.0</v>
      </c>
      <c r="E460" s="11" t="s">
        <v>335</v>
      </c>
      <c r="F460" s="12" t="s">
        <v>39</v>
      </c>
      <c r="G460" s="13"/>
      <c r="H460" s="14" t="s">
        <v>40</v>
      </c>
      <c r="I460" s="20">
        <v>0.0</v>
      </c>
      <c r="J460" s="16" t="s">
        <v>3436</v>
      </c>
    </row>
    <row r="461">
      <c r="A461" s="7">
        <v>109.0</v>
      </c>
      <c r="B461" s="11" t="s">
        <v>345</v>
      </c>
      <c r="C461" s="11" t="s">
        <v>346</v>
      </c>
      <c r="D461" s="7">
        <v>2017.0</v>
      </c>
      <c r="E461" s="11" t="s">
        <v>47</v>
      </c>
      <c r="F461" s="12" t="s">
        <v>39</v>
      </c>
      <c r="G461" s="20">
        <v>45.0</v>
      </c>
      <c r="H461" s="14" t="s">
        <v>40</v>
      </c>
      <c r="I461" s="20">
        <v>0.0</v>
      </c>
      <c r="J461" s="16" t="s">
        <v>3436</v>
      </c>
    </row>
    <row r="462">
      <c r="A462" s="7">
        <v>110.0</v>
      </c>
      <c r="B462" s="11" t="s">
        <v>348</v>
      </c>
      <c r="C462" s="11" t="s">
        <v>349</v>
      </c>
      <c r="D462" s="7">
        <v>2017.0</v>
      </c>
      <c r="E462" s="11" t="s">
        <v>47</v>
      </c>
      <c r="F462" s="12" t="s">
        <v>39</v>
      </c>
      <c r="G462" s="13"/>
      <c r="H462" s="14" t="s">
        <v>40</v>
      </c>
      <c r="I462" s="20">
        <v>0.0</v>
      </c>
      <c r="J462" s="16" t="s">
        <v>3436</v>
      </c>
    </row>
    <row r="463">
      <c r="A463" s="7">
        <v>111.0</v>
      </c>
      <c r="B463" s="11" t="s">
        <v>351</v>
      </c>
      <c r="C463" s="11" t="s">
        <v>352</v>
      </c>
      <c r="D463" s="7">
        <v>2017.0</v>
      </c>
      <c r="E463" s="11" t="s">
        <v>354</v>
      </c>
      <c r="F463" s="12" t="s">
        <v>40</v>
      </c>
      <c r="G463" s="20">
        <v>0.0</v>
      </c>
      <c r="H463" s="14" t="s">
        <v>39</v>
      </c>
      <c r="I463" s="20">
        <v>11.0</v>
      </c>
      <c r="J463" s="16" t="s">
        <v>3436</v>
      </c>
    </row>
    <row r="464">
      <c r="A464" s="7">
        <v>112.0</v>
      </c>
      <c r="B464" s="11" t="s">
        <v>355</v>
      </c>
      <c r="C464" s="11" t="s">
        <v>356</v>
      </c>
      <c r="D464" s="7">
        <v>2017.0</v>
      </c>
      <c r="E464" s="11" t="s">
        <v>84</v>
      </c>
      <c r="F464" s="12" t="s">
        <v>39</v>
      </c>
      <c r="G464" s="20">
        <v>24.0</v>
      </c>
      <c r="H464" s="14" t="s">
        <v>40</v>
      </c>
      <c r="I464" s="20">
        <v>0.0</v>
      </c>
      <c r="J464" s="16" t="s">
        <v>3436</v>
      </c>
    </row>
    <row r="465">
      <c r="A465" s="7">
        <v>114.0</v>
      </c>
      <c r="B465" s="11" t="s">
        <v>363</v>
      </c>
      <c r="C465" s="11" t="s">
        <v>364</v>
      </c>
      <c r="D465" s="7">
        <v>2017.0</v>
      </c>
      <c r="E465" s="11" t="s">
        <v>47</v>
      </c>
      <c r="F465" s="12" t="s">
        <v>39</v>
      </c>
      <c r="G465" s="20">
        <v>12.0</v>
      </c>
      <c r="H465" s="14" t="s">
        <v>40</v>
      </c>
      <c r="I465" s="20">
        <v>0.0</v>
      </c>
      <c r="J465" s="16" t="s">
        <v>3436</v>
      </c>
    </row>
    <row r="466">
      <c r="A466" s="7">
        <v>115.0</v>
      </c>
      <c r="B466" s="11" t="s">
        <v>367</v>
      </c>
      <c r="C466" s="11" t="s">
        <v>368</v>
      </c>
      <c r="D466" s="7">
        <v>2017.0</v>
      </c>
      <c r="E466" s="11" t="s">
        <v>370</v>
      </c>
      <c r="F466" s="12" t="s">
        <v>40</v>
      </c>
      <c r="G466" s="20">
        <v>0.0</v>
      </c>
      <c r="H466" s="14" t="s">
        <v>39</v>
      </c>
      <c r="I466" s="20">
        <v>26.0</v>
      </c>
      <c r="J466" s="16" t="s">
        <v>3436</v>
      </c>
    </row>
    <row r="467">
      <c r="A467" s="7">
        <v>116.0</v>
      </c>
      <c r="B467" s="11" t="s">
        <v>371</v>
      </c>
      <c r="C467" s="11" t="s">
        <v>372</v>
      </c>
      <c r="D467" s="7">
        <v>2017.0</v>
      </c>
      <c r="E467" s="11" t="s">
        <v>54</v>
      </c>
      <c r="F467" s="12" t="s">
        <v>39</v>
      </c>
      <c r="G467" s="20">
        <v>50.0</v>
      </c>
      <c r="H467" s="14" t="s">
        <v>40</v>
      </c>
      <c r="I467" s="20">
        <v>0.0</v>
      </c>
      <c r="J467" s="16" t="s">
        <v>3436</v>
      </c>
    </row>
    <row r="468">
      <c r="A468" s="7">
        <v>117.0</v>
      </c>
      <c r="B468" s="11" t="s">
        <v>374</v>
      </c>
      <c r="C468" s="11" t="s">
        <v>375</v>
      </c>
      <c r="D468" s="7">
        <v>2017.0</v>
      </c>
      <c r="E468" s="11" t="s">
        <v>377</v>
      </c>
      <c r="F468" s="12" t="s">
        <v>40</v>
      </c>
      <c r="G468" s="20">
        <v>0.0</v>
      </c>
      <c r="H468" s="14" t="s">
        <v>39</v>
      </c>
      <c r="I468" s="20">
        <v>86.0</v>
      </c>
      <c r="J468" s="16" t="s">
        <v>3436</v>
      </c>
    </row>
    <row r="469">
      <c r="A469" s="7">
        <v>118.0</v>
      </c>
      <c r="B469" s="11" t="s">
        <v>378</v>
      </c>
      <c r="C469" s="11" t="s">
        <v>379</v>
      </c>
      <c r="D469" s="7">
        <v>2017.0</v>
      </c>
      <c r="E469" s="11" t="s">
        <v>381</v>
      </c>
      <c r="F469" s="12" t="s">
        <v>40</v>
      </c>
      <c r="G469" s="13"/>
      <c r="H469" s="14" t="s">
        <v>39</v>
      </c>
      <c r="I469" s="13"/>
      <c r="J469" s="16" t="s">
        <v>3436</v>
      </c>
    </row>
    <row r="470">
      <c r="A470" s="7">
        <v>119.0</v>
      </c>
      <c r="B470" s="11" t="s">
        <v>382</v>
      </c>
      <c r="C470" s="11" t="s">
        <v>383</v>
      </c>
      <c r="D470" s="7">
        <v>2017.0</v>
      </c>
      <c r="E470" s="11" t="s">
        <v>159</v>
      </c>
      <c r="F470" s="12" t="s">
        <v>39</v>
      </c>
      <c r="G470" s="13"/>
      <c r="H470" s="14" t="s">
        <v>40</v>
      </c>
      <c r="I470" s="20">
        <v>0.0</v>
      </c>
      <c r="J470" s="16" t="s">
        <v>3436</v>
      </c>
    </row>
    <row r="471">
      <c r="A471" s="7">
        <v>120.0</v>
      </c>
      <c r="B471" s="11" t="s">
        <v>385</v>
      </c>
      <c r="C471" s="11" t="s">
        <v>386</v>
      </c>
      <c r="D471" s="7">
        <v>2017.0</v>
      </c>
      <c r="E471" s="11" t="s">
        <v>159</v>
      </c>
      <c r="F471" s="12" t="s">
        <v>39</v>
      </c>
      <c r="G471" s="13"/>
      <c r="H471" s="14" t="s">
        <v>40</v>
      </c>
      <c r="I471" s="20">
        <v>0.0</v>
      </c>
      <c r="J471" s="16" t="s">
        <v>3436</v>
      </c>
    </row>
    <row r="472">
      <c r="A472" s="7">
        <v>121.0</v>
      </c>
      <c r="B472" s="11" t="s">
        <v>388</v>
      </c>
      <c r="C472" s="11" t="s">
        <v>389</v>
      </c>
      <c r="D472" s="7">
        <v>2017.0</v>
      </c>
      <c r="E472" s="11" t="s">
        <v>391</v>
      </c>
      <c r="F472" s="12" t="s">
        <v>39</v>
      </c>
      <c r="G472" s="13"/>
      <c r="H472" s="14" t="s">
        <v>40</v>
      </c>
      <c r="I472" s="20">
        <v>0.0</v>
      </c>
      <c r="J472" s="16" t="s">
        <v>3436</v>
      </c>
    </row>
    <row r="473">
      <c r="A473" s="7">
        <v>122.0</v>
      </c>
      <c r="B473" s="11" t="s">
        <v>392</v>
      </c>
      <c r="C473" s="11" t="s">
        <v>393</v>
      </c>
      <c r="D473" s="7">
        <v>2017.0</v>
      </c>
      <c r="E473" s="11" t="s">
        <v>201</v>
      </c>
      <c r="F473" s="12" t="s">
        <v>39</v>
      </c>
      <c r="G473" s="13"/>
      <c r="H473" s="14" t="s">
        <v>40</v>
      </c>
      <c r="I473" s="20">
        <v>0.0</v>
      </c>
      <c r="J473" s="16" t="s">
        <v>3436</v>
      </c>
    </row>
    <row r="474">
      <c r="A474" s="7">
        <v>124.0</v>
      </c>
      <c r="B474" s="11" t="s">
        <v>399</v>
      </c>
      <c r="C474" s="11" t="s">
        <v>400</v>
      </c>
      <c r="D474" s="7">
        <v>2017.0</v>
      </c>
      <c r="E474" s="11" t="s">
        <v>402</v>
      </c>
      <c r="F474" s="12" t="s">
        <v>39</v>
      </c>
      <c r="G474" s="13"/>
      <c r="H474" s="14" t="s">
        <v>40</v>
      </c>
      <c r="I474" s="20">
        <v>0.0</v>
      </c>
      <c r="J474" s="16" t="s">
        <v>3436</v>
      </c>
    </row>
    <row r="475">
      <c r="A475" s="7">
        <v>125.0</v>
      </c>
      <c r="B475" s="11" t="s">
        <v>403</v>
      </c>
      <c r="C475" s="11" t="s">
        <v>404</v>
      </c>
      <c r="D475" s="7">
        <v>2017.0</v>
      </c>
      <c r="E475" s="11" t="s">
        <v>140</v>
      </c>
      <c r="F475" s="12" t="s">
        <v>39</v>
      </c>
      <c r="G475" s="13"/>
      <c r="H475" s="14" t="s">
        <v>40</v>
      </c>
      <c r="I475" s="20">
        <v>0.0</v>
      </c>
      <c r="J475" s="16" t="s">
        <v>3436</v>
      </c>
    </row>
    <row r="476">
      <c r="A476" s="7">
        <v>126.0</v>
      </c>
      <c r="B476" s="11" t="s">
        <v>407</v>
      </c>
      <c r="C476" s="11" t="s">
        <v>408</v>
      </c>
      <c r="D476" s="7">
        <v>2017.0</v>
      </c>
      <c r="E476" s="11" t="s">
        <v>354</v>
      </c>
      <c r="F476" s="12" t="s">
        <v>40</v>
      </c>
      <c r="G476" s="20">
        <v>0.0</v>
      </c>
      <c r="H476" s="14" t="s">
        <v>39</v>
      </c>
      <c r="I476" s="20">
        <v>32.0</v>
      </c>
      <c r="J476" s="16" t="s">
        <v>3436</v>
      </c>
    </row>
    <row r="477">
      <c r="A477" s="7">
        <v>127.0</v>
      </c>
      <c r="B477" s="11" t="s">
        <v>411</v>
      </c>
      <c r="C477" s="11" t="s">
        <v>412</v>
      </c>
      <c r="D477" s="7">
        <v>2017.0</v>
      </c>
      <c r="E477" s="11" t="s">
        <v>54</v>
      </c>
      <c r="F477" s="12" t="s">
        <v>39</v>
      </c>
      <c r="G477" s="20">
        <v>60.0</v>
      </c>
      <c r="H477" s="14" t="s">
        <v>40</v>
      </c>
      <c r="I477" s="20">
        <v>0.0</v>
      </c>
      <c r="J477" s="16" t="s">
        <v>3436</v>
      </c>
    </row>
    <row r="478">
      <c r="A478" s="7">
        <v>129.0</v>
      </c>
      <c r="B478" s="11" t="s">
        <v>414</v>
      </c>
      <c r="C478" s="11" t="s">
        <v>415</v>
      </c>
      <c r="D478" s="7">
        <v>2017.0</v>
      </c>
      <c r="E478" s="11" t="s">
        <v>201</v>
      </c>
      <c r="F478" s="12" t="s">
        <v>39</v>
      </c>
      <c r="G478" s="20">
        <v>57.0</v>
      </c>
      <c r="H478" s="14" t="s">
        <v>40</v>
      </c>
      <c r="I478" s="20">
        <v>0.0</v>
      </c>
      <c r="J478" s="16" t="s">
        <v>3436</v>
      </c>
    </row>
    <row r="479">
      <c r="A479" s="7">
        <v>132.0</v>
      </c>
      <c r="B479" s="11" t="s">
        <v>421</v>
      </c>
      <c r="C479" s="11" t="s">
        <v>422</v>
      </c>
      <c r="D479" s="7">
        <v>2017.0</v>
      </c>
      <c r="E479" s="11" t="s">
        <v>424</v>
      </c>
      <c r="F479" s="12" t="s">
        <v>39</v>
      </c>
      <c r="G479" s="13"/>
      <c r="H479" s="14" t="s">
        <v>40</v>
      </c>
      <c r="I479" s="20">
        <v>0.0</v>
      </c>
      <c r="J479" s="16" t="s">
        <v>3436</v>
      </c>
    </row>
    <row r="480">
      <c r="A480" s="7">
        <v>133.0</v>
      </c>
      <c r="B480" s="11" t="s">
        <v>425</v>
      </c>
      <c r="C480" s="11" t="s">
        <v>426</v>
      </c>
      <c r="D480" s="7">
        <v>2017.0</v>
      </c>
      <c r="E480" s="11" t="s">
        <v>201</v>
      </c>
      <c r="F480" s="12" t="s">
        <v>39</v>
      </c>
      <c r="G480" s="13"/>
      <c r="H480" s="14" t="s">
        <v>40</v>
      </c>
      <c r="I480" s="20">
        <v>0.0</v>
      </c>
      <c r="J480" s="16" t="s">
        <v>3436</v>
      </c>
    </row>
    <row r="481">
      <c r="A481" s="7">
        <v>135.0</v>
      </c>
      <c r="B481" s="11" t="s">
        <v>432</v>
      </c>
      <c r="C481" s="11" t="s">
        <v>433</v>
      </c>
      <c r="D481" s="7">
        <v>2017.0</v>
      </c>
      <c r="E481" s="11" t="s">
        <v>47</v>
      </c>
      <c r="F481" s="12" t="s">
        <v>39</v>
      </c>
      <c r="G481" s="20">
        <v>45.0</v>
      </c>
      <c r="H481" s="14" t="s">
        <v>40</v>
      </c>
      <c r="I481" s="20">
        <v>0.0</v>
      </c>
      <c r="J481" s="16" t="s">
        <v>3436</v>
      </c>
    </row>
    <row r="482">
      <c r="A482" s="7">
        <v>136.0</v>
      </c>
      <c r="B482" s="11" t="s">
        <v>435</v>
      </c>
      <c r="C482" s="11" t="s">
        <v>436</v>
      </c>
      <c r="D482" s="7">
        <v>2017.0</v>
      </c>
      <c r="E482" s="11" t="s">
        <v>438</v>
      </c>
      <c r="F482" s="12" t="s">
        <v>39</v>
      </c>
      <c r="G482" s="13"/>
      <c r="H482" s="14" t="s">
        <v>40</v>
      </c>
      <c r="I482" s="13"/>
      <c r="J482" s="16" t="s">
        <v>3436</v>
      </c>
    </row>
    <row r="483">
      <c r="A483" s="7">
        <v>137.0</v>
      </c>
      <c r="B483" s="8" t="s">
        <v>3750</v>
      </c>
      <c r="C483" s="8" t="s">
        <v>3751</v>
      </c>
      <c r="D483" s="7">
        <v>2017.0</v>
      </c>
      <c r="E483" s="11" t="s">
        <v>370</v>
      </c>
      <c r="F483" s="39" t="s">
        <v>39</v>
      </c>
      <c r="G483" s="39">
        <v>30.0</v>
      </c>
      <c r="H483" s="39" t="s">
        <v>40</v>
      </c>
      <c r="I483" s="39">
        <v>0.0</v>
      </c>
      <c r="J483" s="16" t="s">
        <v>3436</v>
      </c>
    </row>
    <row r="484">
      <c r="A484" s="7">
        <v>139.0</v>
      </c>
      <c r="B484" s="11" t="s">
        <v>440</v>
      </c>
      <c r="C484" s="11" t="s">
        <v>441</v>
      </c>
      <c r="D484" s="7">
        <v>2016.0</v>
      </c>
      <c r="E484" s="11" t="s">
        <v>443</v>
      </c>
      <c r="F484" s="12" t="s">
        <v>39</v>
      </c>
      <c r="G484" s="20">
        <v>35.0</v>
      </c>
      <c r="H484" s="14" t="s">
        <v>40</v>
      </c>
      <c r="I484" s="20">
        <v>0.0</v>
      </c>
      <c r="J484" s="16" t="s">
        <v>3436</v>
      </c>
    </row>
    <row r="485">
      <c r="A485" s="7">
        <v>140.0</v>
      </c>
      <c r="B485" s="11" t="s">
        <v>444</v>
      </c>
      <c r="C485" s="11" t="s">
        <v>445</v>
      </c>
      <c r="D485" s="7">
        <v>2016.0</v>
      </c>
      <c r="E485" s="11" t="s">
        <v>84</v>
      </c>
      <c r="F485" s="12" t="s">
        <v>39</v>
      </c>
      <c r="G485" s="20">
        <v>488.0</v>
      </c>
      <c r="H485" s="14" t="s">
        <v>40</v>
      </c>
      <c r="I485" s="20">
        <v>0.0</v>
      </c>
      <c r="J485" s="16" t="s">
        <v>3436</v>
      </c>
    </row>
    <row r="486">
      <c r="A486" s="7">
        <v>141.0</v>
      </c>
      <c r="B486" s="11" t="s">
        <v>447</v>
      </c>
      <c r="C486" s="11" t="s">
        <v>448</v>
      </c>
      <c r="D486" s="7">
        <v>2016.0</v>
      </c>
      <c r="E486" s="11" t="s">
        <v>140</v>
      </c>
      <c r="F486" s="12" t="s">
        <v>39</v>
      </c>
      <c r="G486" s="20">
        <v>13.0</v>
      </c>
      <c r="H486" s="14" t="s">
        <v>40</v>
      </c>
      <c r="I486" s="20">
        <v>0.0</v>
      </c>
      <c r="J486" s="16" t="s">
        <v>3436</v>
      </c>
    </row>
    <row r="487">
      <c r="A487" s="7">
        <v>143.0</v>
      </c>
      <c r="B487" s="11" t="s">
        <v>451</v>
      </c>
      <c r="C487" s="11" t="s">
        <v>452</v>
      </c>
      <c r="D487" s="7">
        <v>2016.0</v>
      </c>
      <c r="E487" s="11" t="s">
        <v>47</v>
      </c>
      <c r="F487" s="12" t="s">
        <v>39</v>
      </c>
      <c r="G487" s="20">
        <v>10.0</v>
      </c>
      <c r="H487" s="14" t="s">
        <v>40</v>
      </c>
      <c r="I487" s="20">
        <v>0.0</v>
      </c>
      <c r="J487" s="16" t="s">
        <v>3436</v>
      </c>
    </row>
    <row r="488">
      <c r="A488" s="7">
        <v>144.0</v>
      </c>
      <c r="B488" s="11" t="s">
        <v>454</v>
      </c>
      <c r="C488" s="11" t="s">
        <v>455</v>
      </c>
      <c r="D488" s="7">
        <v>2016.0</v>
      </c>
      <c r="E488" s="11" t="s">
        <v>457</v>
      </c>
      <c r="F488" s="12" t="s">
        <v>40</v>
      </c>
      <c r="G488" s="20">
        <v>0.0</v>
      </c>
      <c r="H488" s="14" t="s">
        <v>39</v>
      </c>
      <c r="I488" s="20">
        <v>60.0</v>
      </c>
      <c r="J488" s="16" t="s">
        <v>3436</v>
      </c>
    </row>
    <row r="489">
      <c r="A489" s="7">
        <v>145.0</v>
      </c>
      <c r="B489" s="11" t="s">
        <v>459</v>
      </c>
      <c r="C489" s="11" t="s">
        <v>460</v>
      </c>
      <c r="D489" s="7">
        <v>2016.0</v>
      </c>
      <c r="E489" s="11" t="s">
        <v>462</v>
      </c>
      <c r="F489" s="12" t="s">
        <v>39</v>
      </c>
      <c r="G489" s="20">
        <v>16.0</v>
      </c>
      <c r="H489" s="14" t="s">
        <v>40</v>
      </c>
      <c r="I489" s="20">
        <v>0.0</v>
      </c>
      <c r="J489" s="16" t="s">
        <v>3436</v>
      </c>
    </row>
    <row r="490">
      <c r="A490" s="7">
        <v>147.0</v>
      </c>
      <c r="B490" s="11" t="s">
        <v>464</v>
      </c>
      <c r="C490" s="11" t="s">
        <v>465</v>
      </c>
      <c r="D490" s="7">
        <v>2016.0</v>
      </c>
      <c r="E490" s="11" t="s">
        <v>467</v>
      </c>
      <c r="F490" s="12" t="s">
        <v>39</v>
      </c>
      <c r="G490" s="13"/>
      <c r="H490" s="14" t="s">
        <v>40</v>
      </c>
      <c r="I490" s="20">
        <v>0.0</v>
      </c>
      <c r="J490" s="16" t="s">
        <v>3436</v>
      </c>
    </row>
    <row r="491">
      <c r="A491" s="7">
        <v>148.0</v>
      </c>
      <c r="B491" s="11" t="s">
        <v>469</v>
      </c>
      <c r="C491" s="11" t="s">
        <v>470</v>
      </c>
      <c r="D491" s="7">
        <v>2016.0</v>
      </c>
      <c r="E491" s="11" t="s">
        <v>310</v>
      </c>
      <c r="F491" s="12" t="s">
        <v>39</v>
      </c>
      <c r="G491" s="20">
        <v>24.0</v>
      </c>
      <c r="H491" s="14" t="s">
        <v>40</v>
      </c>
      <c r="I491" s="20">
        <v>0.0</v>
      </c>
      <c r="J491" s="16" t="s">
        <v>3436</v>
      </c>
    </row>
    <row r="492">
      <c r="A492" s="7">
        <v>150.0</v>
      </c>
      <c r="B492" s="11" t="s">
        <v>472</v>
      </c>
      <c r="C492" s="11" t="s">
        <v>473</v>
      </c>
      <c r="D492" s="7">
        <v>2016.0</v>
      </c>
      <c r="E492" s="11" t="s">
        <v>84</v>
      </c>
      <c r="F492" s="12" t="s">
        <v>39</v>
      </c>
      <c r="G492" s="20">
        <v>82.0</v>
      </c>
      <c r="H492" s="14" t="s">
        <v>40</v>
      </c>
      <c r="I492" s="20">
        <v>0.0</v>
      </c>
      <c r="J492" s="16" t="s">
        <v>3436</v>
      </c>
    </row>
    <row r="493">
      <c r="A493" s="7">
        <v>154.0</v>
      </c>
      <c r="B493" s="11" t="s">
        <v>476</v>
      </c>
      <c r="C493" s="11" t="s">
        <v>477</v>
      </c>
      <c r="D493" s="7">
        <v>2016.0</v>
      </c>
      <c r="E493" s="11" t="s">
        <v>173</v>
      </c>
      <c r="F493" s="12" t="s">
        <v>40</v>
      </c>
      <c r="G493" s="20">
        <v>0.0</v>
      </c>
      <c r="H493" s="14" t="s">
        <v>39</v>
      </c>
      <c r="I493" s="20">
        <v>15.0</v>
      </c>
      <c r="J493" s="16" t="s">
        <v>3436</v>
      </c>
    </row>
    <row r="494">
      <c r="A494" s="7">
        <v>155.0</v>
      </c>
      <c r="B494" s="11" t="s">
        <v>480</v>
      </c>
      <c r="C494" s="11" t="s">
        <v>481</v>
      </c>
      <c r="D494" s="7">
        <v>2016.0</v>
      </c>
      <c r="E494" s="11" t="s">
        <v>173</v>
      </c>
      <c r="F494" s="12" t="s">
        <v>40</v>
      </c>
      <c r="G494" s="20">
        <v>0.0</v>
      </c>
      <c r="H494" s="14" t="s">
        <v>39</v>
      </c>
      <c r="I494" s="20">
        <v>24.0</v>
      </c>
      <c r="J494" s="16" t="s">
        <v>3436</v>
      </c>
    </row>
    <row r="495">
      <c r="A495" s="7">
        <v>158.0</v>
      </c>
      <c r="B495" s="11" t="s">
        <v>484</v>
      </c>
      <c r="C495" s="11" t="s">
        <v>485</v>
      </c>
      <c r="D495" s="7">
        <v>2016.0</v>
      </c>
      <c r="E495" s="11" t="s">
        <v>73</v>
      </c>
      <c r="F495" s="12" t="s">
        <v>39</v>
      </c>
      <c r="G495" s="20">
        <v>2.0</v>
      </c>
      <c r="H495" s="14" t="s">
        <v>40</v>
      </c>
      <c r="I495" s="20">
        <v>0.0</v>
      </c>
      <c r="J495" s="16" t="s">
        <v>3436</v>
      </c>
    </row>
    <row r="496">
      <c r="A496" s="7">
        <v>159.0</v>
      </c>
      <c r="B496" s="11" t="s">
        <v>487</v>
      </c>
      <c r="C496" s="11" t="s">
        <v>488</v>
      </c>
      <c r="D496" s="7">
        <v>2016.0</v>
      </c>
      <c r="E496" s="11" t="s">
        <v>490</v>
      </c>
      <c r="F496" s="12" t="s">
        <v>40</v>
      </c>
      <c r="G496" s="20">
        <v>0.0</v>
      </c>
      <c r="H496" s="14" t="s">
        <v>39</v>
      </c>
      <c r="I496" s="13"/>
      <c r="J496" s="16" t="s">
        <v>3436</v>
      </c>
    </row>
    <row r="497">
      <c r="A497" s="7">
        <v>161.0</v>
      </c>
      <c r="B497" s="11" t="s">
        <v>491</v>
      </c>
      <c r="C497" s="11" t="s">
        <v>492</v>
      </c>
      <c r="D497" s="7">
        <v>2016.0</v>
      </c>
      <c r="E497" s="11" t="s">
        <v>47</v>
      </c>
      <c r="F497" s="12" t="s">
        <v>39</v>
      </c>
      <c r="G497" s="20">
        <v>105.0</v>
      </c>
      <c r="H497" s="14" t="s">
        <v>40</v>
      </c>
      <c r="I497" s="20">
        <v>0.0</v>
      </c>
      <c r="J497" s="16" t="s">
        <v>3436</v>
      </c>
    </row>
    <row r="498">
      <c r="A498" s="7">
        <v>162.0</v>
      </c>
      <c r="B498" s="11" t="s">
        <v>494</v>
      </c>
      <c r="C498" s="11" t="s">
        <v>495</v>
      </c>
      <c r="D498" s="7">
        <v>2016.0</v>
      </c>
      <c r="E498" s="11" t="s">
        <v>497</v>
      </c>
      <c r="F498" s="12" t="s">
        <v>39</v>
      </c>
      <c r="G498" s="13"/>
      <c r="H498" s="14" t="s">
        <v>40</v>
      </c>
      <c r="I498" s="24">
        <v>0.0</v>
      </c>
      <c r="J498" s="16" t="s">
        <v>3436</v>
      </c>
    </row>
    <row r="499">
      <c r="A499" s="7">
        <v>164.0</v>
      </c>
      <c r="B499" s="11" t="s">
        <v>504</v>
      </c>
      <c r="C499" s="11" t="s">
        <v>505</v>
      </c>
      <c r="D499" s="7">
        <v>2016.0</v>
      </c>
      <c r="E499" s="11" t="s">
        <v>310</v>
      </c>
      <c r="F499" s="12" t="s">
        <v>39</v>
      </c>
      <c r="G499" s="13"/>
      <c r="H499" s="14" t="s">
        <v>40</v>
      </c>
      <c r="I499" s="13"/>
      <c r="J499" s="16" t="s">
        <v>3436</v>
      </c>
    </row>
    <row r="500">
      <c r="A500" s="7">
        <v>167.0</v>
      </c>
      <c r="B500" s="11" t="s">
        <v>517</v>
      </c>
      <c r="C500" s="11" t="s">
        <v>518</v>
      </c>
      <c r="D500" s="7">
        <v>2016.0</v>
      </c>
      <c r="E500" s="11" t="s">
        <v>520</v>
      </c>
      <c r="F500" s="12" t="s">
        <v>40</v>
      </c>
      <c r="G500" s="20">
        <v>0.0</v>
      </c>
      <c r="H500" s="14" t="s">
        <v>39</v>
      </c>
      <c r="I500" s="13"/>
      <c r="J500" s="16" t="s">
        <v>3436</v>
      </c>
    </row>
    <row r="501">
      <c r="A501" s="7">
        <v>169.0</v>
      </c>
      <c r="B501" s="11" t="s">
        <v>521</v>
      </c>
      <c r="C501" s="11" t="s">
        <v>522</v>
      </c>
      <c r="D501" s="7">
        <v>2016.0</v>
      </c>
      <c r="E501" s="11" t="s">
        <v>47</v>
      </c>
      <c r="F501" s="12" t="s">
        <v>39</v>
      </c>
      <c r="G501" s="13"/>
      <c r="H501" s="14" t="s">
        <v>40</v>
      </c>
      <c r="I501" s="20">
        <v>22.0</v>
      </c>
      <c r="J501" s="16" t="s">
        <v>3436</v>
      </c>
    </row>
    <row r="502">
      <c r="A502" s="7">
        <v>170.0</v>
      </c>
      <c r="B502" s="11" t="s">
        <v>524</v>
      </c>
      <c r="C502" s="11" t="s">
        <v>525</v>
      </c>
      <c r="D502" s="7">
        <v>2016.0</v>
      </c>
      <c r="E502" s="11" t="s">
        <v>209</v>
      </c>
      <c r="F502" s="12" t="s">
        <v>39</v>
      </c>
      <c r="G502" s="20">
        <v>30.0</v>
      </c>
      <c r="H502" s="14" t="s">
        <v>40</v>
      </c>
      <c r="I502" s="20">
        <v>0.0</v>
      </c>
      <c r="J502" s="16" t="s">
        <v>3436</v>
      </c>
    </row>
    <row r="503">
      <c r="A503" s="7">
        <v>172.0</v>
      </c>
      <c r="B503" s="11" t="s">
        <v>527</v>
      </c>
      <c r="C503" s="11" t="s">
        <v>528</v>
      </c>
      <c r="D503" s="7">
        <v>2016.0</v>
      </c>
      <c r="E503" s="11" t="s">
        <v>84</v>
      </c>
      <c r="F503" s="12" t="s">
        <v>39</v>
      </c>
      <c r="G503" s="20">
        <v>30.0</v>
      </c>
      <c r="H503" s="14" t="s">
        <v>40</v>
      </c>
      <c r="I503" s="20">
        <v>0.0</v>
      </c>
      <c r="J503" s="16" t="s">
        <v>3436</v>
      </c>
    </row>
    <row r="504">
      <c r="A504" s="7">
        <v>174.0</v>
      </c>
      <c r="B504" s="11" t="s">
        <v>531</v>
      </c>
      <c r="C504" s="11" t="s">
        <v>532</v>
      </c>
      <c r="D504" s="7">
        <v>2016.0</v>
      </c>
      <c r="E504" s="11" t="s">
        <v>534</v>
      </c>
      <c r="F504" s="12" t="s">
        <v>39</v>
      </c>
      <c r="G504" s="20">
        <v>84.0</v>
      </c>
      <c r="H504" s="14" t="s">
        <v>40</v>
      </c>
      <c r="I504" s="20">
        <v>0.0</v>
      </c>
      <c r="J504" s="16" t="s">
        <v>3436</v>
      </c>
    </row>
    <row r="505">
      <c r="A505" s="7">
        <v>176.0</v>
      </c>
      <c r="B505" s="11" t="s">
        <v>540</v>
      </c>
      <c r="C505" s="11" t="s">
        <v>541</v>
      </c>
      <c r="D505" s="7">
        <v>2016.0</v>
      </c>
      <c r="E505" s="11" t="s">
        <v>534</v>
      </c>
      <c r="F505" s="12" t="s">
        <v>40</v>
      </c>
      <c r="G505" s="20">
        <v>0.0</v>
      </c>
      <c r="H505" s="14" t="s">
        <v>39</v>
      </c>
      <c r="I505" s="13"/>
      <c r="J505" s="16" t="s">
        <v>3436</v>
      </c>
    </row>
    <row r="506">
      <c r="A506" s="7">
        <v>178.0</v>
      </c>
      <c r="B506" s="11" t="s">
        <v>547</v>
      </c>
      <c r="C506" s="11" t="s">
        <v>548</v>
      </c>
      <c r="D506" s="7">
        <v>2016.0</v>
      </c>
      <c r="E506" s="11" t="s">
        <v>370</v>
      </c>
      <c r="F506" s="12" t="s">
        <v>40</v>
      </c>
      <c r="G506" s="20">
        <v>0.0</v>
      </c>
      <c r="H506" s="14" t="s">
        <v>39</v>
      </c>
      <c r="I506" s="20">
        <v>21.0</v>
      </c>
      <c r="J506" s="16" t="s">
        <v>3436</v>
      </c>
    </row>
    <row r="507">
      <c r="A507" s="7">
        <v>179.0</v>
      </c>
      <c r="B507" s="11" t="s">
        <v>550</v>
      </c>
      <c r="C507" s="11" t="s">
        <v>551</v>
      </c>
      <c r="D507" s="7">
        <v>2016.0</v>
      </c>
      <c r="E507" s="11" t="s">
        <v>84</v>
      </c>
      <c r="F507" s="12" t="s">
        <v>39</v>
      </c>
      <c r="G507" s="20">
        <v>30.0</v>
      </c>
      <c r="H507" s="14" t="s">
        <v>40</v>
      </c>
      <c r="I507" s="20">
        <v>0.0</v>
      </c>
      <c r="J507" s="16" t="s">
        <v>3436</v>
      </c>
    </row>
    <row r="508">
      <c r="A508" s="7">
        <v>181.0</v>
      </c>
      <c r="B508" s="11" t="s">
        <v>558</v>
      </c>
      <c r="C508" s="11" t="s">
        <v>559</v>
      </c>
      <c r="D508" s="7">
        <v>2016.0</v>
      </c>
      <c r="E508" s="11" t="s">
        <v>140</v>
      </c>
      <c r="F508" s="12" t="s">
        <v>39</v>
      </c>
      <c r="G508" s="20">
        <v>24.0</v>
      </c>
      <c r="H508" s="14" t="s">
        <v>40</v>
      </c>
      <c r="I508" s="20">
        <v>0.0</v>
      </c>
      <c r="J508" s="16" t="s">
        <v>3436</v>
      </c>
    </row>
    <row r="509">
      <c r="A509" s="7">
        <v>183.0</v>
      </c>
      <c r="B509" s="11" t="s">
        <v>561</v>
      </c>
      <c r="C509" s="11" t="s">
        <v>562</v>
      </c>
      <c r="D509" s="7">
        <v>2016.0</v>
      </c>
      <c r="E509" s="11" t="s">
        <v>84</v>
      </c>
      <c r="F509" s="12" t="s">
        <v>39</v>
      </c>
      <c r="G509" s="20">
        <v>120.0</v>
      </c>
      <c r="H509" s="14" t="s">
        <v>40</v>
      </c>
      <c r="I509" s="20">
        <v>0.0</v>
      </c>
      <c r="J509" s="16" t="s">
        <v>3436</v>
      </c>
    </row>
    <row r="510">
      <c r="A510" s="7">
        <v>184.0</v>
      </c>
      <c r="B510" s="11" t="s">
        <v>564</v>
      </c>
      <c r="C510" s="11" t="s">
        <v>565</v>
      </c>
      <c r="D510" s="7">
        <v>2016.0</v>
      </c>
      <c r="E510" s="11" t="s">
        <v>47</v>
      </c>
      <c r="F510" s="12" t="s">
        <v>39</v>
      </c>
      <c r="G510" s="20">
        <v>50.0</v>
      </c>
      <c r="H510" s="14" t="s">
        <v>40</v>
      </c>
      <c r="I510" s="20">
        <v>0.0</v>
      </c>
      <c r="J510" s="16" t="s">
        <v>3436</v>
      </c>
    </row>
    <row r="511">
      <c r="A511" s="7">
        <v>187.0</v>
      </c>
      <c r="B511" s="11" t="s">
        <v>571</v>
      </c>
      <c r="C511" s="11" t="s">
        <v>572</v>
      </c>
      <c r="D511" s="7">
        <v>2016.0</v>
      </c>
      <c r="E511" s="11" t="s">
        <v>84</v>
      </c>
      <c r="F511" s="12" t="s">
        <v>39</v>
      </c>
      <c r="G511" s="20">
        <v>3.0</v>
      </c>
      <c r="H511" s="14" t="s">
        <v>40</v>
      </c>
      <c r="I511" s="20">
        <v>0.0</v>
      </c>
      <c r="J511" s="16" t="s">
        <v>3436</v>
      </c>
    </row>
    <row r="512">
      <c r="A512" s="7">
        <v>189.0</v>
      </c>
      <c r="B512" s="11" t="s">
        <v>579</v>
      </c>
      <c r="C512" s="11" t="s">
        <v>580</v>
      </c>
      <c r="D512" s="7">
        <v>2016.0</v>
      </c>
      <c r="E512" s="11" t="s">
        <v>582</v>
      </c>
      <c r="F512" s="12" t="s">
        <v>40</v>
      </c>
      <c r="G512" s="20">
        <v>0.0</v>
      </c>
      <c r="H512" s="14" t="s">
        <v>39</v>
      </c>
      <c r="I512" s="13"/>
      <c r="J512" s="16" t="s">
        <v>3436</v>
      </c>
    </row>
    <row r="513">
      <c r="A513" s="7">
        <v>192.0</v>
      </c>
      <c r="B513" s="11" t="s">
        <v>584</v>
      </c>
      <c r="C513" s="11" t="s">
        <v>585</v>
      </c>
      <c r="D513" s="7">
        <v>2016.0</v>
      </c>
      <c r="E513" s="11" t="s">
        <v>201</v>
      </c>
      <c r="F513" s="12" t="s">
        <v>39</v>
      </c>
      <c r="G513" s="20">
        <v>49.0</v>
      </c>
      <c r="H513" s="14" t="s">
        <v>40</v>
      </c>
      <c r="I513" s="20">
        <v>0.0</v>
      </c>
      <c r="J513" s="16" t="s">
        <v>3436</v>
      </c>
    </row>
    <row r="514">
      <c r="A514" s="7">
        <v>194.0</v>
      </c>
      <c r="B514" s="11" t="s">
        <v>591</v>
      </c>
      <c r="C514" s="11" t="s">
        <v>592</v>
      </c>
      <c r="D514" s="7">
        <v>2016.0</v>
      </c>
      <c r="E514" s="11" t="s">
        <v>310</v>
      </c>
      <c r="F514" s="12" t="s">
        <v>39</v>
      </c>
      <c r="G514" s="20">
        <v>40.0</v>
      </c>
      <c r="H514" s="14" t="s">
        <v>40</v>
      </c>
      <c r="I514" s="20">
        <v>0.0</v>
      </c>
      <c r="J514" s="16" t="s">
        <v>3436</v>
      </c>
    </row>
    <row r="515">
      <c r="A515" s="7">
        <v>196.0</v>
      </c>
      <c r="B515" s="11" t="s">
        <v>594</v>
      </c>
      <c r="C515" s="11" t="s">
        <v>595</v>
      </c>
      <c r="D515" s="7">
        <v>2016.0</v>
      </c>
      <c r="E515" s="11" t="s">
        <v>201</v>
      </c>
      <c r="F515" s="12" t="s">
        <v>40</v>
      </c>
      <c r="G515" s="13"/>
      <c r="H515" s="14" t="s">
        <v>39</v>
      </c>
      <c r="I515" s="20">
        <v>0.0</v>
      </c>
      <c r="J515" s="16" t="s">
        <v>3436</v>
      </c>
    </row>
    <row r="516">
      <c r="A516" s="7">
        <v>197.0</v>
      </c>
      <c r="B516" s="11" t="s">
        <v>598</v>
      </c>
      <c r="C516" s="11" t="s">
        <v>599</v>
      </c>
      <c r="D516" s="7">
        <v>2016.0</v>
      </c>
      <c r="E516" s="11" t="s">
        <v>173</v>
      </c>
      <c r="F516" s="12" t="s">
        <v>40</v>
      </c>
      <c r="G516" s="20">
        <v>0.0</v>
      </c>
      <c r="H516" s="14" t="s">
        <v>39</v>
      </c>
      <c r="I516" s="20">
        <v>40.0</v>
      </c>
      <c r="J516" s="16" t="s">
        <v>3436</v>
      </c>
    </row>
    <row r="517">
      <c r="A517" s="7">
        <v>199.0</v>
      </c>
      <c r="B517" s="11" t="s">
        <v>605</v>
      </c>
      <c r="C517" s="11" t="s">
        <v>606</v>
      </c>
      <c r="D517" s="7">
        <v>2016.0</v>
      </c>
      <c r="E517" s="11" t="s">
        <v>201</v>
      </c>
      <c r="F517" s="12" t="s">
        <v>39</v>
      </c>
      <c r="G517" s="13"/>
      <c r="H517" s="14" t="s">
        <v>40</v>
      </c>
      <c r="I517" s="20">
        <v>0.0</v>
      </c>
      <c r="J517" s="16" t="s">
        <v>3436</v>
      </c>
    </row>
    <row r="518">
      <c r="A518" s="7">
        <v>200.0</v>
      </c>
      <c r="B518" s="11" t="s">
        <v>608</v>
      </c>
      <c r="C518" s="11" t="s">
        <v>609</v>
      </c>
      <c r="D518" s="7">
        <v>2016.0</v>
      </c>
      <c r="E518" s="11" t="s">
        <v>611</v>
      </c>
      <c r="F518" s="12" t="s">
        <v>39</v>
      </c>
      <c r="G518" s="20">
        <v>3.0</v>
      </c>
      <c r="H518" s="14" t="s">
        <v>40</v>
      </c>
      <c r="I518" s="20">
        <v>0.0</v>
      </c>
      <c r="J518" s="16" t="s">
        <v>3436</v>
      </c>
    </row>
    <row r="519">
      <c r="A519" s="7">
        <v>201.0</v>
      </c>
      <c r="B519" s="11" t="s">
        <v>612</v>
      </c>
      <c r="C519" s="11" t="s">
        <v>613</v>
      </c>
      <c r="D519" s="7">
        <v>2016.0</v>
      </c>
      <c r="E519" s="11" t="s">
        <v>47</v>
      </c>
      <c r="F519" s="12" t="s">
        <v>39</v>
      </c>
      <c r="G519" s="13"/>
      <c r="H519" s="14" t="s">
        <v>40</v>
      </c>
      <c r="I519" s="13"/>
      <c r="J519" s="16" t="s">
        <v>3436</v>
      </c>
    </row>
    <row r="520">
      <c r="A520" s="7">
        <v>202.0</v>
      </c>
      <c r="B520" s="11" t="s">
        <v>615</v>
      </c>
      <c r="C520" s="11" t="s">
        <v>616</v>
      </c>
      <c r="D520" s="7">
        <v>2016.0</v>
      </c>
      <c r="E520" s="11" t="s">
        <v>84</v>
      </c>
      <c r="F520" s="12" t="s">
        <v>39</v>
      </c>
      <c r="G520" s="20">
        <v>16.0</v>
      </c>
      <c r="H520" s="14" t="s">
        <v>40</v>
      </c>
      <c r="I520" s="20">
        <v>0.0</v>
      </c>
      <c r="J520" s="16" t="s">
        <v>3436</v>
      </c>
    </row>
    <row r="521">
      <c r="A521" s="7">
        <v>205.0</v>
      </c>
      <c r="B521" s="11" t="s">
        <v>626</v>
      </c>
      <c r="C521" s="11" t="s">
        <v>627</v>
      </c>
      <c r="D521" s="7">
        <v>2016.0</v>
      </c>
      <c r="E521" s="11" t="s">
        <v>201</v>
      </c>
      <c r="F521" s="12" t="s">
        <v>39</v>
      </c>
      <c r="G521" s="20">
        <v>49.0</v>
      </c>
      <c r="H521" s="14" t="s">
        <v>40</v>
      </c>
      <c r="I521" s="20">
        <v>0.0</v>
      </c>
      <c r="J521" s="16" t="s">
        <v>3436</v>
      </c>
    </row>
    <row r="522">
      <c r="A522" s="7">
        <v>206.0</v>
      </c>
      <c r="B522" s="11" t="s">
        <v>629</v>
      </c>
      <c r="C522" s="11" t="s">
        <v>630</v>
      </c>
      <c r="D522" s="7">
        <v>2016.0</v>
      </c>
      <c r="E522" s="11" t="s">
        <v>47</v>
      </c>
      <c r="F522" s="12" t="s">
        <v>39</v>
      </c>
      <c r="G522" s="20">
        <v>17.0</v>
      </c>
      <c r="H522" s="14" t="s">
        <v>40</v>
      </c>
      <c r="I522" s="20">
        <v>0.0</v>
      </c>
      <c r="J522" s="16" t="s">
        <v>3436</v>
      </c>
    </row>
    <row r="523">
      <c r="A523" s="7">
        <v>207.0</v>
      </c>
      <c r="B523" s="11" t="s">
        <v>632</v>
      </c>
      <c r="C523" s="11" t="s">
        <v>633</v>
      </c>
      <c r="D523" s="7">
        <v>2016.0</v>
      </c>
      <c r="E523" s="11" t="s">
        <v>84</v>
      </c>
      <c r="F523" s="12" t="s">
        <v>39</v>
      </c>
      <c r="G523" s="13"/>
      <c r="H523" s="14" t="s">
        <v>40</v>
      </c>
      <c r="I523" s="20">
        <v>0.0</v>
      </c>
      <c r="J523" s="16" t="s">
        <v>3436</v>
      </c>
    </row>
    <row r="524">
      <c r="A524" s="7">
        <v>208.0</v>
      </c>
      <c r="B524" s="11" t="s">
        <v>635</v>
      </c>
      <c r="C524" s="11" t="s">
        <v>636</v>
      </c>
      <c r="D524" s="7">
        <v>2016.0</v>
      </c>
      <c r="E524" s="11" t="s">
        <v>47</v>
      </c>
      <c r="F524" s="12" t="s">
        <v>39</v>
      </c>
      <c r="G524" s="20">
        <v>16.0</v>
      </c>
      <c r="H524" s="14" t="s">
        <v>40</v>
      </c>
      <c r="I524" s="20">
        <v>0.0</v>
      </c>
      <c r="J524" s="16" t="s">
        <v>3436</v>
      </c>
    </row>
    <row r="525">
      <c r="A525" s="7">
        <v>209.0</v>
      </c>
      <c r="B525" s="11" t="s">
        <v>639</v>
      </c>
      <c r="C525" s="11" t="s">
        <v>640</v>
      </c>
      <c r="D525" s="7">
        <v>2016.0</v>
      </c>
      <c r="E525" s="11" t="s">
        <v>84</v>
      </c>
      <c r="F525" s="12" t="s">
        <v>39</v>
      </c>
      <c r="G525" s="13"/>
      <c r="H525" s="14" t="s">
        <v>40</v>
      </c>
      <c r="I525" s="20">
        <v>0.0</v>
      </c>
      <c r="J525" s="16" t="s">
        <v>3436</v>
      </c>
    </row>
    <row r="526">
      <c r="A526" s="7">
        <v>210.0</v>
      </c>
      <c r="B526" s="11" t="s">
        <v>643</v>
      </c>
      <c r="C526" s="11" t="s">
        <v>644</v>
      </c>
      <c r="D526" s="7">
        <v>2016.0</v>
      </c>
      <c r="E526" s="11" t="s">
        <v>47</v>
      </c>
      <c r="F526" s="12" t="s">
        <v>39</v>
      </c>
      <c r="G526" s="20">
        <v>64.0</v>
      </c>
      <c r="H526" s="14" t="s">
        <v>40</v>
      </c>
      <c r="I526" s="20">
        <v>0.0</v>
      </c>
      <c r="J526" s="16" t="s">
        <v>3436</v>
      </c>
    </row>
    <row r="527">
      <c r="A527" s="7">
        <v>211.0</v>
      </c>
      <c r="B527" s="11" t="s">
        <v>646</v>
      </c>
      <c r="C527" s="11" t="s">
        <v>647</v>
      </c>
      <c r="D527" s="7">
        <v>2016.0</v>
      </c>
      <c r="E527" s="11" t="s">
        <v>159</v>
      </c>
      <c r="F527" s="12" t="s">
        <v>39</v>
      </c>
      <c r="G527" s="13"/>
      <c r="H527" s="14" t="s">
        <v>40</v>
      </c>
      <c r="I527" s="20">
        <v>0.0</v>
      </c>
      <c r="J527" s="16" t="s">
        <v>3436</v>
      </c>
    </row>
    <row r="528">
      <c r="A528" s="7">
        <v>212.0</v>
      </c>
      <c r="B528" s="11" t="s">
        <v>649</v>
      </c>
      <c r="C528" s="11" t="s">
        <v>650</v>
      </c>
      <c r="D528" s="7">
        <v>2016.0</v>
      </c>
      <c r="E528" s="11" t="s">
        <v>159</v>
      </c>
      <c r="F528" s="12" t="s">
        <v>39</v>
      </c>
      <c r="G528" s="13"/>
      <c r="H528" s="14" t="s">
        <v>40</v>
      </c>
      <c r="I528" s="20">
        <v>0.0</v>
      </c>
      <c r="J528" s="16" t="s">
        <v>3436</v>
      </c>
    </row>
    <row r="529">
      <c r="A529" s="7">
        <v>217.0</v>
      </c>
      <c r="B529" s="11" t="s">
        <v>666</v>
      </c>
      <c r="C529" s="11" t="s">
        <v>667</v>
      </c>
      <c r="D529" s="7">
        <v>2016.0</v>
      </c>
      <c r="E529" s="11" t="s">
        <v>47</v>
      </c>
      <c r="F529" s="12" t="s">
        <v>39</v>
      </c>
      <c r="G529" s="20">
        <v>10.0</v>
      </c>
      <c r="H529" s="14" t="s">
        <v>40</v>
      </c>
      <c r="I529" s="32">
        <v>0.0</v>
      </c>
      <c r="J529" s="16" t="s">
        <v>3436</v>
      </c>
    </row>
    <row r="530">
      <c r="A530" s="7">
        <v>218.0</v>
      </c>
      <c r="B530" s="11" t="s">
        <v>669</v>
      </c>
      <c r="C530" s="11" t="s">
        <v>670</v>
      </c>
      <c r="D530" s="7">
        <v>2016.0</v>
      </c>
      <c r="E530" s="11" t="s">
        <v>310</v>
      </c>
      <c r="F530" s="12" t="s">
        <v>40</v>
      </c>
      <c r="G530" s="20">
        <v>0.0</v>
      </c>
      <c r="H530" s="14" t="s">
        <v>39</v>
      </c>
      <c r="I530" s="20">
        <v>186.0</v>
      </c>
      <c r="J530" s="16" t="s">
        <v>3436</v>
      </c>
    </row>
    <row r="531">
      <c r="A531" s="7">
        <v>220.0</v>
      </c>
      <c r="B531" s="11" t="s">
        <v>676</v>
      </c>
      <c r="C531" s="11" t="s">
        <v>677</v>
      </c>
      <c r="D531" s="7">
        <v>2015.0</v>
      </c>
      <c r="E531" s="11" t="s">
        <v>276</v>
      </c>
      <c r="F531" s="12" t="s">
        <v>39</v>
      </c>
      <c r="G531" s="20">
        <v>5.0</v>
      </c>
      <c r="H531" s="14" t="s">
        <v>40</v>
      </c>
      <c r="I531" s="20">
        <v>0.0</v>
      </c>
      <c r="J531" s="16" t="s">
        <v>3436</v>
      </c>
    </row>
    <row r="532">
      <c r="A532" s="7">
        <v>222.0</v>
      </c>
      <c r="B532" s="8" t="s">
        <v>3752</v>
      </c>
      <c r="C532" s="8" t="s">
        <v>3753</v>
      </c>
      <c r="D532" s="7">
        <v>2015.0</v>
      </c>
      <c r="E532" s="11" t="s">
        <v>47</v>
      </c>
      <c r="F532" s="39" t="s">
        <v>40</v>
      </c>
      <c r="G532" s="39">
        <v>0.0</v>
      </c>
      <c r="H532" s="39" t="s">
        <v>39</v>
      </c>
      <c r="I532" s="83"/>
      <c r="J532" s="16" t="s">
        <v>3436</v>
      </c>
    </row>
    <row r="533">
      <c r="A533" s="7">
        <v>224.0</v>
      </c>
      <c r="B533" s="11" t="s">
        <v>683</v>
      </c>
      <c r="C533" s="11" t="s">
        <v>684</v>
      </c>
      <c r="D533" s="7">
        <v>2015.0</v>
      </c>
      <c r="E533" s="11" t="s">
        <v>47</v>
      </c>
      <c r="F533" s="12" t="s">
        <v>39</v>
      </c>
      <c r="G533" s="20">
        <v>75.0</v>
      </c>
      <c r="H533" s="14" t="s">
        <v>40</v>
      </c>
      <c r="I533" s="20">
        <v>0.0</v>
      </c>
      <c r="J533" s="16" t="s">
        <v>3436</v>
      </c>
    </row>
    <row r="534">
      <c r="A534" s="7">
        <v>225.0</v>
      </c>
      <c r="B534" s="11" t="s">
        <v>686</v>
      </c>
      <c r="C534" s="11" t="s">
        <v>687</v>
      </c>
      <c r="D534" s="7">
        <v>2015.0</v>
      </c>
      <c r="E534" s="11" t="s">
        <v>47</v>
      </c>
      <c r="F534" s="12" t="s">
        <v>39</v>
      </c>
      <c r="G534" s="20">
        <v>20.0</v>
      </c>
      <c r="H534" s="14" t="s">
        <v>40</v>
      </c>
      <c r="I534" s="20">
        <v>0.0</v>
      </c>
      <c r="J534" s="16" t="s">
        <v>3436</v>
      </c>
    </row>
    <row r="535">
      <c r="A535" s="7">
        <v>226.0</v>
      </c>
      <c r="B535" s="11" t="s">
        <v>689</v>
      </c>
      <c r="C535" s="11" t="s">
        <v>690</v>
      </c>
      <c r="D535" s="7">
        <v>2015.0</v>
      </c>
      <c r="E535" s="11" t="s">
        <v>47</v>
      </c>
      <c r="F535" s="12" t="s">
        <v>39</v>
      </c>
      <c r="G535" s="20">
        <v>15.0</v>
      </c>
      <c r="H535" s="14" t="s">
        <v>40</v>
      </c>
      <c r="I535" s="20">
        <v>0.0</v>
      </c>
      <c r="J535" s="16" t="s">
        <v>3436</v>
      </c>
    </row>
    <row r="536">
      <c r="A536" s="7">
        <v>227.0</v>
      </c>
      <c r="B536" s="11" t="s">
        <v>693</v>
      </c>
      <c r="C536" s="11" t="s">
        <v>694</v>
      </c>
      <c r="D536" s="7">
        <v>2015.0</v>
      </c>
      <c r="E536" s="11" t="s">
        <v>140</v>
      </c>
      <c r="F536" s="12" t="s">
        <v>39</v>
      </c>
      <c r="G536" s="20">
        <v>24.0</v>
      </c>
      <c r="H536" s="14" t="s">
        <v>40</v>
      </c>
      <c r="I536" s="20">
        <v>0.0</v>
      </c>
      <c r="J536" s="16" t="s">
        <v>3436</v>
      </c>
    </row>
    <row r="537">
      <c r="A537" s="7">
        <v>228.0</v>
      </c>
      <c r="B537" s="11" t="s">
        <v>696</v>
      </c>
      <c r="C537" s="11" t="s">
        <v>697</v>
      </c>
      <c r="D537" s="7">
        <v>2015.0</v>
      </c>
      <c r="E537" s="11" t="s">
        <v>310</v>
      </c>
      <c r="F537" s="12" t="s">
        <v>39</v>
      </c>
      <c r="G537" s="20">
        <v>12.0</v>
      </c>
      <c r="H537" s="14" t="s">
        <v>40</v>
      </c>
      <c r="I537" s="20">
        <v>0.0</v>
      </c>
      <c r="J537" s="16" t="s">
        <v>3436</v>
      </c>
    </row>
    <row r="538">
      <c r="A538" s="7">
        <v>230.0</v>
      </c>
      <c r="B538" s="11" t="s">
        <v>703</v>
      </c>
      <c r="C538" s="11" t="s">
        <v>704</v>
      </c>
      <c r="D538" s="7">
        <v>2015.0</v>
      </c>
      <c r="E538" s="11" t="s">
        <v>47</v>
      </c>
      <c r="F538" s="12" t="s">
        <v>40</v>
      </c>
      <c r="G538" s="20">
        <v>0.0</v>
      </c>
      <c r="H538" s="14" t="s">
        <v>39</v>
      </c>
      <c r="I538" s="13"/>
      <c r="J538" s="16" t="s">
        <v>3436</v>
      </c>
    </row>
    <row r="539">
      <c r="A539" s="7">
        <v>231.0</v>
      </c>
      <c r="B539" s="11" t="s">
        <v>706</v>
      </c>
      <c r="C539" s="11" t="s">
        <v>707</v>
      </c>
      <c r="D539" s="7">
        <v>2015.0</v>
      </c>
      <c r="E539" s="11" t="s">
        <v>47</v>
      </c>
      <c r="F539" s="12" t="s">
        <v>40</v>
      </c>
      <c r="G539" s="20">
        <v>0.0</v>
      </c>
      <c r="H539" s="14" t="s">
        <v>39</v>
      </c>
      <c r="I539" s="20">
        <v>28.0</v>
      </c>
      <c r="J539" s="16" t="s">
        <v>3436</v>
      </c>
    </row>
    <row r="540">
      <c r="A540" s="7">
        <v>233.0</v>
      </c>
      <c r="B540" s="11" t="s">
        <v>709</v>
      </c>
      <c r="C540" s="11" t="s">
        <v>710</v>
      </c>
      <c r="D540" s="7">
        <v>2015.0</v>
      </c>
      <c r="E540" s="11" t="s">
        <v>47</v>
      </c>
      <c r="F540" s="12" t="s">
        <v>39</v>
      </c>
      <c r="G540" s="20">
        <v>40.0</v>
      </c>
      <c r="H540" s="14" t="s">
        <v>40</v>
      </c>
      <c r="I540" s="20">
        <v>0.0</v>
      </c>
      <c r="J540" s="16" t="s">
        <v>3436</v>
      </c>
    </row>
    <row r="541">
      <c r="A541" s="7">
        <v>235.0</v>
      </c>
      <c r="B541" s="11" t="s">
        <v>713</v>
      </c>
      <c r="C541" s="11" t="s">
        <v>714</v>
      </c>
      <c r="D541" s="7">
        <v>2015.0</v>
      </c>
      <c r="E541" s="11" t="s">
        <v>716</v>
      </c>
      <c r="F541" s="12" t="s">
        <v>39</v>
      </c>
      <c r="G541" s="20">
        <v>240.0</v>
      </c>
      <c r="H541" s="14" t="s">
        <v>40</v>
      </c>
      <c r="I541" s="20">
        <v>0.0</v>
      </c>
      <c r="J541" s="16" t="s">
        <v>3436</v>
      </c>
    </row>
    <row r="542">
      <c r="A542" s="7">
        <v>236.0</v>
      </c>
      <c r="B542" s="11" t="s">
        <v>718</v>
      </c>
      <c r="C542" s="11" t="s">
        <v>719</v>
      </c>
      <c r="D542" s="7">
        <v>2015.0</v>
      </c>
      <c r="E542" s="11" t="s">
        <v>721</v>
      </c>
      <c r="F542" s="12" t="s">
        <v>39</v>
      </c>
      <c r="G542" s="20">
        <v>57.0</v>
      </c>
      <c r="H542" s="14" t="s">
        <v>40</v>
      </c>
      <c r="I542" s="20">
        <v>0.0</v>
      </c>
      <c r="J542" s="16" t="s">
        <v>3436</v>
      </c>
    </row>
    <row r="543">
      <c r="A543" s="7">
        <v>238.0</v>
      </c>
      <c r="B543" s="11" t="s">
        <v>726</v>
      </c>
      <c r="C543" s="11" t="s">
        <v>727</v>
      </c>
      <c r="D543" s="7">
        <v>2015.0</v>
      </c>
      <c r="E543" s="11" t="s">
        <v>47</v>
      </c>
      <c r="F543" s="12" t="s">
        <v>39</v>
      </c>
      <c r="G543" s="20">
        <v>30.0</v>
      </c>
      <c r="H543" s="14" t="s">
        <v>40</v>
      </c>
      <c r="I543" s="20">
        <v>0.0</v>
      </c>
      <c r="J543" s="16" t="s">
        <v>3436</v>
      </c>
    </row>
    <row r="544">
      <c r="A544" s="7">
        <v>239.0</v>
      </c>
      <c r="B544" s="11" t="s">
        <v>729</v>
      </c>
      <c r="C544" s="11" t="s">
        <v>730</v>
      </c>
      <c r="D544" s="7">
        <v>2015.0</v>
      </c>
      <c r="E544" s="11" t="s">
        <v>47</v>
      </c>
      <c r="F544" s="12" t="s">
        <v>40</v>
      </c>
      <c r="G544" s="20">
        <v>0.0</v>
      </c>
      <c r="H544" s="14" t="s">
        <v>39</v>
      </c>
      <c r="I544" s="20">
        <v>12.0</v>
      </c>
      <c r="J544" s="16" t="s">
        <v>3436</v>
      </c>
    </row>
    <row r="545">
      <c r="A545" s="7">
        <v>240.0</v>
      </c>
      <c r="B545" s="11" t="s">
        <v>732</v>
      </c>
      <c r="C545" s="11" t="s">
        <v>733</v>
      </c>
      <c r="D545" s="7">
        <v>2015.0</v>
      </c>
      <c r="E545" s="11" t="s">
        <v>173</v>
      </c>
      <c r="F545" s="12" t="s">
        <v>40</v>
      </c>
      <c r="G545" s="20">
        <v>0.0</v>
      </c>
      <c r="H545" s="14" t="s">
        <v>39</v>
      </c>
      <c r="I545" s="13"/>
      <c r="J545" s="16" t="s">
        <v>3436</v>
      </c>
    </row>
    <row r="546">
      <c r="A546" s="7">
        <v>241.0</v>
      </c>
      <c r="B546" s="11" t="s">
        <v>735</v>
      </c>
      <c r="C546" s="11" t="s">
        <v>736</v>
      </c>
      <c r="D546" s="7">
        <v>2015.0</v>
      </c>
      <c r="E546" s="11" t="s">
        <v>47</v>
      </c>
      <c r="F546" s="12" t="s">
        <v>39</v>
      </c>
      <c r="G546" s="20">
        <v>5.0</v>
      </c>
      <c r="H546" s="14" t="s">
        <v>40</v>
      </c>
      <c r="I546" s="20">
        <v>0.0</v>
      </c>
      <c r="J546" s="16" t="s">
        <v>3436</v>
      </c>
    </row>
    <row r="547">
      <c r="A547" s="7">
        <v>242.0</v>
      </c>
      <c r="B547" s="11" t="s">
        <v>739</v>
      </c>
      <c r="C547" s="11" t="s">
        <v>740</v>
      </c>
      <c r="D547" s="7">
        <v>2015.0</v>
      </c>
      <c r="E547" s="11" t="s">
        <v>742</v>
      </c>
      <c r="F547" s="12" t="s">
        <v>39</v>
      </c>
      <c r="G547" s="20">
        <v>18.0</v>
      </c>
      <c r="H547" s="14" t="s">
        <v>40</v>
      </c>
      <c r="I547" s="20">
        <v>0.0</v>
      </c>
      <c r="J547" s="16" t="s">
        <v>3436</v>
      </c>
    </row>
    <row r="548">
      <c r="A548" s="7">
        <v>243.0</v>
      </c>
      <c r="B548" s="11" t="s">
        <v>743</v>
      </c>
      <c r="C548" s="11" t="s">
        <v>744</v>
      </c>
      <c r="D548" s="7">
        <v>2015.0</v>
      </c>
      <c r="E548" s="11" t="s">
        <v>201</v>
      </c>
      <c r="F548" s="12" t="s">
        <v>39</v>
      </c>
      <c r="G548" s="20">
        <v>39.0</v>
      </c>
      <c r="H548" s="14" t="s">
        <v>40</v>
      </c>
      <c r="I548" s="20">
        <v>0.0</v>
      </c>
      <c r="J548" s="16" t="s">
        <v>3436</v>
      </c>
    </row>
    <row r="549">
      <c r="A549" s="7">
        <v>244.0</v>
      </c>
      <c r="B549" s="11" t="s">
        <v>746</v>
      </c>
      <c r="C549" s="11" t="s">
        <v>747</v>
      </c>
      <c r="D549" s="7">
        <v>2015.0</v>
      </c>
      <c r="E549" s="11" t="s">
        <v>201</v>
      </c>
      <c r="F549" s="12" t="s">
        <v>39</v>
      </c>
      <c r="G549" s="20">
        <v>45.0</v>
      </c>
      <c r="H549" s="14" t="s">
        <v>40</v>
      </c>
      <c r="I549" s="20">
        <v>0.0</v>
      </c>
      <c r="J549" s="16" t="s">
        <v>3436</v>
      </c>
    </row>
    <row r="550">
      <c r="A550" s="7">
        <v>245.0</v>
      </c>
      <c r="B550" s="8" t="s">
        <v>3755</v>
      </c>
      <c r="C550" s="8" t="s">
        <v>3756</v>
      </c>
      <c r="D550" s="7">
        <v>2015.0</v>
      </c>
      <c r="E550" s="11" t="s">
        <v>201</v>
      </c>
      <c r="F550" s="12" t="s">
        <v>40</v>
      </c>
      <c r="G550" s="20">
        <v>0.0</v>
      </c>
      <c r="H550" s="14" t="s">
        <v>39</v>
      </c>
      <c r="I550" s="20">
        <v>12.0</v>
      </c>
      <c r="J550" s="16" t="s">
        <v>3436</v>
      </c>
    </row>
    <row r="551">
      <c r="A551" s="7">
        <v>246.0</v>
      </c>
      <c r="B551" s="11" t="s">
        <v>749</v>
      </c>
      <c r="C551" s="11" t="s">
        <v>750</v>
      </c>
      <c r="D551" s="7">
        <v>2015.0</v>
      </c>
      <c r="E551" s="11" t="s">
        <v>752</v>
      </c>
      <c r="F551" s="12" t="s">
        <v>40</v>
      </c>
      <c r="G551" s="20">
        <v>0.0</v>
      </c>
      <c r="H551" s="14" t="s">
        <v>39</v>
      </c>
      <c r="I551" s="20">
        <v>22.0</v>
      </c>
      <c r="J551" s="16" t="s">
        <v>3436</v>
      </c>
    </row>
    <row r="552">
      <c r="A552" s="7">
        <v>251.0</v>
      </c>
      <c r="B552" s="11" t="s">
        <v>760</v>
      </c>
      <c r="C552" s="11" t="s">
        <v>761</v>
      </c>
      <c r="D552" s="7">
        <v>2015.0</v>
      </c>
      <c r="E552" s="11" t="s">
        <v>173</v>
      </c>
      <c r="F552" s="12" t="s">
        <v>39</v>
      </c>
      <c r="G552" s="20">
        <v>80.0</v>
      </c>
      <c r="H552" s="14" t="s">
        <v>40</v>
      </c>
      <c r="I552" s="20">
        <v>0.0</v>
      </c>
      <c r="J552" s="16" t="s">
        <v>3436</v>
      </c>
    </row>
    <row r="553">
      <c r="A553" s="7">
        <v>252.0</v>
      </c>
      <c r="B553" s="11" t="s">
        <v>763</v>
      </c>
      <c r="C553" s="11" t="s">
        <v>764</v>
      </c>
      <c r="D553" s="7">
        <v>2015.0</v>
      </c>
      <c r="E553" s="11" t="s">
        <v>766</v>
      </c>
      <c r="F553" s="12" t="s">
        <v>39</v>
      </c>
      <c r="G553" s="20">
        <v>30.0</v>
      </c>
      <c r="H553" s="14" t="s">
        <v>40</v>
      </c>
      <c r="I553" s="20">
        <v>0.0</v>
      </c>
      <c r="J553" s="16" t="s">
        <v>3436</v>
      </c>
    </row>
    <row r="554">
      <c r="A554" s="7">
        <v>253.0</v>
      </c>
      <c r="B554" s="11" t="s">
        <v>767</v>
      </c>
      <c r="C554" s="11" t="s">
        <v>768</v>
      </c>
      <c r="D554" s="7">
        <v>2015.0</v>
      </c>
      <c r="E554" s="11" t="s">
        <v>47</v>
      </c>
      <c r="F554" s="12" t="s">
        <v>39</v>
      </c>
      <c r="G554" s="20">
        <v>36.0</v>
      </c>
      <c r="H554" s="14" t="s">
        <v>40</v>
      </c>
      <c r="I554" s="20">
        <v>0.0</v>
      </c>
      <c r="J554" s="16" t="s">
        <v>3436</v>
      </c>
    </row>
    <row r="555">
      <c r="A555" s="7">
        <v>256.0</v>
      </c>
      <c r="B555" s="11" t="s">
        <v>774</v>
      </c>
      <c r="C555" s="11" t="s">
        <v>775</v>
      </c>
      <c r="D555" s="7">
        <v>2015.0</v>
      </c>
      <c r="E555" s="11" t="s">
        <v>47</v>
      </c>
      <c r="F555" s="12" t="s">
        <v>39</v>
      </c>
      <c r="G555" s="13"/>
      <c r="H555" s="14" t="s">
        <v>40</v>
      </c>
      <c r="I555" s="13"/>
      <c r="J555" s="16" t="s">
        <v>3436</v>
      </c>
    </row>
    <row r="556">
      <c r="A556" s="7">
        <v>257.0</v>
      </c>
      <c r="B556" s="11" t="s">
        <v>778</v>
      </c>
      <c r="C556" s="11" t="s">
        <v>779</v>
      </c>
      <c r="D556" s="7">
        <v>2015.0</v>
      </c>
      <c r="E556" s="11" t="s">
        <v>140</v>
      </c>
      <c r="F556" s="12" t="s">
        <v>39</v>
      </c>
      <c r="G556" s="13"/>
      <c r="H556" s="14" t="s">
        <v>40</v>
      </c>
      <c r="I556" s="20">
        <v>0.0</v>
      </c>
      <c r="J556" s="16" t="s">
        <v>3436</v>
      </c>
    </row>
    <row r="557">
      <c r="A557" s="7">
        <v>260.0</v>
      </c>
      <c r="B557" s="11" t="s">
        <v>781</v>
      </c>
      <c r="C557" s="11" t="s">
        <v>782</v>
      </c>
      <c r="D557" s="7">
        <v>2015.0</v>
      </c>
      <c r="E557" s="11" t="s">
        <v>766</v>
      </c>
      <c r="F557" s="12" t="s">
        <v>39</v>
      </c>
      <c r="G557" s="20">
        <v>49.0</v>
      </c>
      <c r="H557" s="14" t="s">
        <v>40</v>
      </c>
      <c r="I557" s="20">
        <v>0.0</v>
      </c>
      <c r="J557" s="16" t="s">
        <v>3436</v>
      </c>
    </row>
    <row r="558">
      <c r="A558" s="7">
        <v>261.0</v>
      </c>
      <c r="B558" s="11" t="s">
        <v>784</v>
      </c>
      <c r="C558" s="11" t="s">
        <v>785</v>
      </c>
      <c r="D558" s="7">
        <v>2015.0</v>
      </c>
      <c r="E558" s="11" t="s">
        <v>766</v>
      </c>
      <c r="F558" s="12" t="s">
        <v>39</v>
      </c>
      <c r="G558" s="13"/>
      <c r="H558" s="14" t="s">
        <v>40</v>
      </c>
      <c r="I558" s="24">
        <v>0.0</v>
      </c>
      <c r="J558" s="16" t="s">
        <v>3436</v>
      </c>
    </row>
    <row r="559">
      <c r="A559" s="7">
        <v>262.0</v>
      </c>
      <c r="B559" s="8" t="s">
        <v>3757</v>
      </c>
      <c r="C559" s="8" t="s">
        <v>3758</v>
      </c>
      <c r="D559" s="35">
        <v>2015.0</v>
      </c>
      <c r="E559" s="11" t="s">
        <v>3665</v>
      </c>
      <c r="F559" s="12" t="s">
        <v>40</v>
      </c>
      <c r="G559" s="20">
        <v>0.0</v>
      </c>
      <c r="H559" s="14" t="s">
        <v>39</v>
      </c>
      <c r="I559" s="20">
        <v>26.0</v>
      </c>
      <c r="J559" s="16" t="s">
        <v>3436</v>
      </c>
    </row>
    <row r="560">
      <c r="A560" s="7">
        <v>263.0</v>
      </c>
      <c r="B560" s="11" t="s">
        <v>787</v>
      </c>
      <c r="C560" s="11" t="s">
        <v>788</v>
      </c>
      <c r="D560" s="7">
        <v>2015.0</v>
      </c>
      <c r="E560" s="11" t="s">
        <v>790</v>
      </c>
      <c r="F560" s="12" t="s">
        <v>40</v>
      </c>
      <c r="G560" s="20">
        <v>0.0</v>
      </c>
      <c r="H560" s="14" t="s">
        <v>39</v>
      </c>
      <c r="I560" s="13"/>
      <c r="J560" s="16" t="s">
        <v>3436</v>
      </c>
    </row>
    <row r="561">
      <c r="A561" s="7">
        <v>265.0</v>
      </c>
      <c r="B561" s="11" t="s">
        <v>796</v>
      </c>
      <c r="C561" s="11" t="s">
        <v>797</v>
      </c>
      <c r="D561" s="7">
        <v>2015.0</v>
      </c>
      <c r="E561" s="11" t="s">
        <v>799</v>
      </c>
      <c r="F561" s="12" t="s">
        <v>39</v>
      </c>
      <c r="G561" s="13"/>
      <c r="H561" s="14" t="s">
        <v>40</v>
      </c>
      <c r="I561" s="20">
        <v>0.0</v>
      </c>
      <c r="J561" s="16" t="s">
        <v>3436</v>
      </c>
    </row>
    <row r="562">
      <c r="A562" s="7">
        <v>266.0</v>
      </c>
      <c r="B562" s="11" t="s">
        <v>801</v>
      </c>
      <c r="C562" s="11" t="s">
        <v>802</v>
      </c>
      <c r="D562" s="7">
        <v>2015.0</v>
      </c>
      <c r="E562" s="11" t="s">
        <v>335</v>
      </c>
      <c r="F562" s="12" t="s">
        <v>39</v>
      </c>
      <c r="G562" s="20">
        <v>90.0</v>
      </c>
      <c r="H562" s="14" t="s">
        <v>40</v>
      </c>
      <c r="I562" s="20">
        <v>0.0</v>
      </c>
      <c r="J562" s="16" t="s">
        <v>3436</v>
      </c>
    </row>
    <row r="563">
      <c r="A563" s="7">
        <v>267.0</v>
      </c>
      <c r="B563" s="11" t="s">
        <v>804</v>
      </c>
      <c r="C563" s="11" t="s">
        <v>805</v>
      </c>
      <c r="D563" s="7">
        <v>2015.0</v>
      </c>
      <c r="E563" s="11" t="s">
        <v>201</v>
      </c>
      <c r="F563" s="12" t="s">
        <v>39</v>
      </c>
      <c r="G563" s="13"/>
      <c r="H563" s="14" t="s">
        <v>40</v>
      </c>
      <c r="I563" s="20">
        <v>0.0</v>
      </c>
      <c r="J563" s="16" t="s">
        <v>3436</v>
      </c>
    </row>
    <row r="564">
      <c r="A564" s="7">
        <v>268.0</v>
      </c>
      <c r="B564" s="11" t="s">
        <v>807</v>
      </c>
      <c r="C564" s="11" t="s">
        <v>808</v>
      </c>
      <c r="D564" s="7">
        <v>2015.0</v>
      </c>
      <c r="E564" s="11" t="s">
        <v>47</v>
      </c>
      <c r="F564" s="12" t="s">
        <v>40</v>
      </c>
      <c r="G564" s="20">
        <v>0.0</v>
      </c>
      <c r="H564" s="14" t="s">
        <v>39</v>
      </c>
      <c r="I564" s="13"/>
      <c r="J564" s="16" t="s">
        <v>3436</v>
      </c>
    </row>
    <row r="565">
      <c r="A565" s="7">
        <v>269.0</v>
      </c>
      <c r="B565" s="11" t="s">
        <v>811</v>
      </c>
      <c r="C565" s="11" t="s">
        <v>812</v>
      </c>
      <c r="D565" s="7">
        <v>2015.0</v>
      </c>
      <c r="E565" s="11" t="s">
        <v>47</v>
      </c>
      <c r="F565" s="12" t="s">
        <v>39</v>
      </c>
      <c r="G565" s="20">
        <v>20.0</v>
      </c>
      <c r="H565" s="14" t="s">
        <v>40</v>
      </c>
      <c r="I565" s="20">
        <v>0.0</v>
      </c>
      <c r="J565" s="16" t="s">
        <v>3436</v>
      </c>
    </row>
    <row r="566">
      <c r="A566" s="7">
        <v>270.0</v>
      </c>
      <c r="B566" s="11" t="s">
        <v>814</v>
      </c>
      <c r="C566" s="11" t="s">
        <v>815</v>
      </c>
      <c r="D566" s="7">
        <v>2015.0</v>
      </c>
      <c r="E566" s="11" t="s">
        <v>47</v>
      </c>
      <c r="F566" s="12" t="s">
        <v>39</v>
      </c>
      <c r="G566" s="13"/>
      <c r="H566" s="14" t="s">
        <v>40</v>
      </c>
      <c r="I566" s="20">
        <v>0.0</v>
      </c>
      <c r="J566" s="16" t="s">
        <v>3436</v>
      </c>
    </row>
    <row r="567">
      <c r="A567" s="7">
        <v>271.0</v>
      </c>
      <c r="B567" s="11" t="s">
        <v>818</v>
      </c>
      <c r="C567" s="11" t="s">
        <v>819</v>
      </c>
      <c r="D567" s="7">
        <v>2015.0</v>
      </c>
      <c r="E567" s="11" t="s">
        <v>821</v>
      </c>
      <c r="F567" s="12" t="s">
        <v>39</v>
      </c>
      <c r="G567" s="20">
        <v>12.0</v>
      </c>
      <c r="H567" s="14" t="s">
        <v>40</v>
      </c>
      <c r="I567" s="20">
        <v>0.0</v>
      </c>
      <c r="J567" s="16" t="s">
        <v>3436</v>
      </c>
    </row>
    <row r="568">
      <c r="A568" s="7">
        <v>272.0</v>
      </c>
      <c r="B568" s="11" t="s">
        <v>822</v>
      </c>
      <c r="C568" s="11" t="s">
        <v>823</v>
      </c>
      <c r="D568" s="7">
        <v>2015.0</v>
      </c>
      <c r="E568" s="11" t="s">
        <v>825</v>
      </c>
      <c r="F568" s="12" t="s">
        <v>39</v>
      </c>
      <c r="G568" s="20">
        <v>54.0</v>
      </c>
      <c r="H568" s="14" t="s">
        <v>40</v>
      </c>
      <c r="I568" s="20">
        <v>0.0</v>
      </c>
      <c r="J568" s="16" t="s">
        <v>3436</v>
      </c>
    </row>
    <row r="569">
      <c r="A569" s="7">
        <v>273.0</v>
      </c>
      <c r="B569" s="11" t="s">
        <v>826</v>
      </c>
      <c r="C569" s="11" t="s">
        <v>827</v>
      </c>
      <c r="D569" s="7">
        <v>2015.0</v>
      </c>
      <c r="E569" s="11" t="s">
        <v>829</v>
      </c>
      <c r="F569" s="12" t="s">
        <v>40</v>
      </c>
      <c r="G569" s="20">
        <v>0.0</v>
      </c>
      <c r="H569" s="14" t="s">
        <v>39</v>
      </c>
      <c r="I569" s="20">
        <v>50.0</v>
      </c>
      <c r="J569" s="16" t="s">
        <v>3436</v>
      </c>
    </row>
    <row r="570">
      <c r="A570" s="7">
        <v>274.0</v>
      </c>
      <c r="B570" s="8" t="s">
        <v>3759</v>
      </c>
      <c r="C570" s="8" t="s">
        <v>3760</v>
      </c>
      <c r="D570" s="7">
        <v>2015.0</v>
      </c>
      <c r="E570" s="11" t="s">
        <v>829</v>
      </c>
      <c r="F570" s="12" t="s">
        <v>40</v>
      </c>
      <c r="G570" s="20">
        <v>0.0</v>
      </c>
      <c r="H570" s="14" t="s">
        <v>39</v>
      </c>
      <c r="I570" s="20">
        <v>21.0</v>
      </c>
      <c r="J570" s="16" t="s">
        <v>3436</v>
      </c>
    </row>
    <row r="571">
      <c r="A571" s="7">
        <v>276.0</v>
      </c>
      <c r="B571" s="11" t="s">
        <v>830</v>
      </c>
      <c r="C571" s="11" t="s">
        <v>831</v>
      </c>
      <c r="D571" s="7">
        <v>2015.0</v>
      </c>
      <c r="E571" s="11" t="s">
        <v>833</v>
      </c>
      <c r="F571" s="12" t="s">
        <v>39</v>
      </c>
      <c r="G571" s="20">
        <v>45.0</v>
      </c>
      <c r="H571" s="14" t="s">
        <v>40</v>
      </c>
      <c r="I571" s="20">
        <v>0.0</v>
      </c>
      <c r="J571" s="16" t="s">
        <v>3436</v>
      </c>
    </row>
    <row r="572">
      <c r="A572" s="7">
        <v>278.0</v>
      </c>
      <c r="B572" s="11" t="s">
        <v>834</v>
      </c>
      <c r="C572" s="11" t="s">
        <v>835</v>
      </c>
      <c r="D572" s="7">
        <v>2015.0</v>
      </c>
      <c r="E572" s="11" t="s">
        <v>837</v>
      </c>
      <c r="F572" s="12" t="s">
        <v>39</v>
      </c>
      <c r="G572" s="20">
        <v>10.0</v>
      </c>
      <c r="H572" s="14" t="s">
        <v>40</v>
      </c>
      <c r="I572" s="20">
        <v>0.0</v>
      </c>
      <c r="J572" s="16" t="s">
        <v>3436</v>
      </c>
    </row>
    <row r="573">
      <c r="A573" s="7">
        <v>280.0</v>
      </c>
      <c r="B573" s="11" t="s">
        <v>842</v>
      </c>
      <c r="C573" s="11" t="s">
        <v>843</v>
      </c>
      <c r="D573" s="7">
        <v>2015.0</v>
      </c>
      <c r="E573" s="11" t="s">
        <v>201</v>
      </c>
      <c r="F573" s="12" t="s">
        <v>39</v>
      </c>
      <c r="G573" s="13"/>
      <c r="H573" s="14" t="s">
        <v>40</v>
      </c>
      <c r="I573" s="20">
        <v>0.0</v>
      </c>
      <c r="J573" s="16" t="s">
        <v>3436</v>
      </c>
    </row>
    <row r="574">
      <c r="A574" s="7">
        <v>281.0</v>
      </c>
      <c r="B574" s="11" t="s">
        <v>846</v>
      </c>
      <c r="C574" s="11" t="s">
        <v>847</v>
      </c>
      <c r="D574" s="7">
        <v>2015.0</v>
      </c>
      <c r="E574" s="11" t="s">
        <v>47</v>
      </c>
      <c r="F574" s="12" t="s">
        <v>40</v>
      </c>
      <c r="G574" s="20">
        <v>0.0</v>
      </c>
      <c r="H574" s="14" t="s">
        <v>39</v>
      </c>
      <c r="I574" s="13"/>
      <c r="J574" s="16" t="s">
        <v>3436</v>
      </c>
    </row>
    <row r="575">
      <c r="A575" s="7">
        <v>282.0</v>
      </c>
      <c r="B575" s="11" t="s">
        <v>850</v>
      </c>
      <c r="C575" s="11" t="s">
        <v>851</v>
      </c>
      <c r="D575" s="7">
        <v>2015.0</v>
      </c>
      <c r="E575" s="11" t="s">
        <v>84</v>
      </c>
      <c r="F575" s="12" t="s">
        <v>39</v>
      </c>
      <c r="G575" s="20">
        <v>6.0</v>
      </c>
      <c r="H575" s="14" t="s">
        <v>40</v>
      </c>
      <c r="I575" s="20">
        <v>0.0</v>
      </c>
      <c r="J575" s="16" t="s">
        <v>3436</v>
      </c>
    </row>
    <row r="576">
      <c r="A576" s="7">
        <v>283.0</v>
      </c>
      <c r="B576" s="11" t="s">
        <v>853</v>
      </c>
      <c r="C576" s="11" t="s">
        <v>854</v>
      </c>
      <c r="D576" s="7">
        <v>2015.0</v>
      </c>
      <c r="E576" s="11" t="s">
        <v>856</v>
      </c>
      <c r="F576" s="12" t="s">
        <v>39</v>
      </c>
      <c r="G576" s="13"/>
      <c r="H576" s="14" t="s">
        <v>40</v>
      </c>
      <c r="I576" s="20">
        <v>0.0</v>
      </c>
      <c r="J576" s="16" t="s">
        <v>3436</v>
      </c>
    </row>
    <row r="577">
      <c r="A577" s="7">
        <v>284.0</v>
      </c>
      <c r="B577" s="11" t="s">
        <v>858</v>
      </c>
      <c r="C577" s="11" t="s">
        <v>859</v>
      </c>
      <c r="D577" s="7">
        <v>2015.0</v>
      </c>
      <c r="E577" s="11" t="s">
        <v>47</v>
      </c>
      <c r="F577" s="12" t="s">
        <v>39</v>
      </c>
      <c r="G577" s="13"/>
      <c r="H577" s="14" t="s">
        <v>40</v>
      </c>
      <c r="I577" s="13"/>
      <c r="J577" s="16" t="s">
        <v>3436</v>
      </c>
    </row>
    <row r="578">
      <c r="A578" s="7">
        <v>286.0</v>
      </c>
      <c r="B578" s="11" t="s">
        <v>861</v>
      </c>
      <c r="C578" s="11" t="s">
        <v>862</v>
      </c>
      <c r="D578" s="7">
        <v>2015.0</v>
      </c>
      <c r="E578" s="11" t="s">
        <v>84</v>
      </c>
      <c r="F578" s="12" t="s">
        <v>39</v>
      </c>
      <c r="G578" s="13"/>
      <c r="H578" s="14" t="s">
        <v>40</v>
      </c>
      <c r="I578" s="20">
        <v>0.0</v>
      </c>
      <c r="J578" s="16" t="s">
        <v>3436</v>
      </c>
    </row>
    <row r="579">
      <c r="A579" s="7">
        <v>290.0</v>
      </c>
      <c r="B579" s="11" t="s">
        <v>875</v>
      </c>
      <c r="C579" s="11" t="s">
        <v>876</v>
      </c>
      <c r="D579" s="7">
        <v>2015.0</v>
      </c>
      <c r="E579" s="11" t="s">
        <v>790</v>
      </c>
      <c r="F579" s="12" t="s">
        <v>40</v>
      </c>
      <c r="G579" s="20">
        <v>0.0</v>
      </c>
      <c r="H579" s="14" t="s">
        <v>39</v>
      </c>
      <c r="I579" s="20">
        <v>45.0</v>
      </c>
      <c r="J579" s="16" t="s">
        <v>3436</v>
      </c>
    </row>
    <row r="580">
      <c r="A580" s="7">
        <v>291.0</v>
      </c>
      <c r="B580" s="11" t="s">
        <v>878</v>
      </c>
      <c r="C580" s="11" t="s">
        <v>879</v>
      </c>
      <c r="D580" s="7">
        <v>2015.0</v>
      </c>
      <c r="E580" s="11" t="s">
        <v>881</v>
      </c>
      <c r="F580" s="12" t="s">
        <v>39</v>
      </c>
      <c r="G580" s="13"/>
      <c r="H580" s="14" t="s">
        <v>40</v>
      </c>
      <c r="I580" s="13"/>
      <c r="J580" s="16" t="s">
        <v>3436</v>
      </c>
    </row>
    <row r="581">
      <c r="A581" s="7">
        <v>292.0</v>
      </c>
      <c r="B581" s="11" t="s">
        <v>883</v>
      </c>
      <c r="C581" s="11" t="s">
        <v>884</v>
      </c>
      <c r="D581" s="7">
        <v>2015.0</v>
      </c>
      <c r="E581" s="11" t="s">
        <v>84</v>
      </c>
      <c r="F581" s="12" t="s">
        <v>39</v>
      </c>
      <c r="G581" s="13"/>
      <c r="H581" s="14" t="s">
        <v>40</v>
      </c>
      <c r="I581" s="13"/>
      <c r="J581" s="16" t="s">
        <v>3436</v>
      </c>
    </row>
    <row r="582">
      <c r="A582" s="7">
        <v>295.0</v>
      </c>
      <c r="B582" s="11" t="s">
        <v>892</v>
      </c>
      <c r="C582" s="11" t="s">
        <v>893</v>
      </c>
      <c r="D582" s="7">
        <v>2015.0</v>
      </c>
      <c r="E582" s="11" t="s">
        <v>895</v>
      </c>
      <c r="F582" s="12" t="s">
        <v>39</v>
      </c>
      <c r="G582" s="20">
        <v>32.0</v>
      </c>
      <c r="H582" s="14" t="s">
        <v>40</v>
      </c>
      <c r="I582" s="20">
        <v>0.0</v>
      </c>
      <c r="J582" s="16" t="s">
        <v>3436</v>
      </c>
    </row>
    <row r="583">
      <c r="A583" s="7">
        <v>296.0</v>
      </c>
      <c r="B583" s="11" t="s">
        <v>896</v>
      </c>
      <c r="C583" s="11" t="s">
        <v>897</v>
      </c>
      <c r="D583" s="7">
        <v>2015.0</v>
      </c>
      <c r="E583" s="11" t="s">
        <v>84</v>
      </c>
      <c r="F583" s="12" t="s">
        <v>40</v>
      </c>
      <c r="G583" s="20">
        <v>0.0</v>
      </c>
      <c r="H583" s="14" t="s">
        <v>39</v>
      </c>
      <c r="I583" s="31">
        <v>8.0</v>
      </c>
      <c r="J583" s="16" t="s">
        <v>3436</v>
      </c>
    </row>
    <row r="584">
      <c r="A584" s="7">
        <v>298.0</v>
      </c>
      <c r="B584" s="11" t="s">
        <v>900</v>
      </c>
      <c r="C584" s="11" t="s">
        <v>901</v>
      </c>
      <c r="D584" s="7">
        <v>2015.0</v>
      </c>
      <c r="E584" s="11" t="s">
        <v>84</v>
      </c>
      <c r="F584" s="12" t="s">
        <v>39</v>
      </c>
      <c r="G584" s="20">
        <v>16.0</v>
      </c>
      <c r="H584" s="14" t="s">
        <v>40</v>
      </c>
      <c r="I584" s="20">
        <v>0.0</v>
      </c>
      <c r="J584" s="16" t="s">
        <v>3436</v>
      </c>
    </row>
    <row r="585">
      <c r="A585" s="7">
        <v>299.0</v>
      </c>
      <c r="B585" s="11" t="s">
        <v>904</v>
      </c>
      <c r="C585" s="11" t="s">
        <v>905</v>
      </c>
      <c r="D585" s="7">
        <v>2015.0</v>
      </c>
      <c r="E585" s="11" t="s">
        <v>907</v>
      </c>
      <c r="F585" s="12" t="s">
        <v>40</v>
      </c>
      <c r="G585" s="13"/>
      <c r="H585" s="14" t="s">
        <v>39</v>
      </c>
      <c r="I585" s="13"/>
      <c r="J585" s="16" t="s">
        <v>3436</v>
      </c>
    </row>
    <row r="586">
      <c r="A586" s="7">
        <v>300.0</v>
      </c>
      <c r="B586" s="11" t="s">
        <v>909</v>
      </c>
      <c r="C586" s="11" t="s">
        <v>910</v>
      </c>
      <c r="D586" s="7">
        <v>2014.0</v>
      </c>
      <c r="E586" s="11" t="s">
        <v>912</v>
      </c>
      <c r="F586" s="12" t="s">
        <v>39</v>
      </c>
      <c r="G586" s="13"/>
      <c r="H586" s="14" t="s">
        <v>40</v>
      </c>
      <c r="I586" s="13"/>
      <c r="J586" s="16" t="s">
        <v>3436</v>
      </c>
    </row>
    <row r="587">
      <c r="A587" s="7">
        <v>301.0</v>
      </c>
      <c r="B587" s="11" t="s">
        <v>914</v>
      </c>
      <c r="C587" s="11" t="s">
        <v>915</v>
      </c>
      <c r="D587" s="7">
        <v>2014.0</v>
      </c>
      <c r="E587" s="11" t="s">
        <v>917</v>
      </c>
      <c r="F587" s="12" t="s">
        <v>39</v>
      </c>
      <c r="G587" s="20">
        <v>84.0</v>
      </c>
      <c r="H587" s="14" t="s">
        <v>40</v>
      </c>
      <c r="I587" s="20">
        <v>0.0</v>
      </c>
      <c r="J587" s="16" t="s">
        <v>3436</v>
      </c>
    </row>
    <row r="588">
      <c r="A588" s="7">
        <v>302.0</v>
      </c>
      <c r="B588" s="11" t="s">
        <v>919</v>
      </c>
      <c r="C588" s="11" t="s">
        <v>920</v>
      </c>
      <c r="D588" s="7">
        <v>2014.0</v>
      </c>
      <c r="E588" s="11" t="s">
        <v>84</v>
      </c>
      <c r="F588" s="12" t="s">
        <v>39</v>
      </c>
      <c r="G588" s="20">
        <v>448.0</v>
      </c>
      <c r="H588" s="14" t="s">
        <v>40</v>
      </c>
      <c r="I588" s="20">
        <v>0.0</v>
      </c>
      <c r="J588" s="16" t="s">
        <v>3436</v>
      </c>
    </row>
    <row r="589">
      <c r="A589" s="7">
        <v>303.0</v>
      </c>
      <c r="B589" s="11" t="s">
        <v>922</v>
      </c>
      <c r="C589" s="11" t="s">
        <v>923</v>
      </c>
      <c r="D589" s="7">
        <v>2014.0</v>
      </c>
      <c r="E589" s="33" t="s">
        <v>925</v>
      </c>
      <c r="F589" s="12" t="s">
        <v>39</v>
      </c>
      <c r="G589" s="20">
        <v>15.0</v>
      </c>
      <c r="H589" s="14" t="s">
        <v>40</v>
      </c>
      <c r="I589" s="20">
        <v>0.0</v>
      </c>
      <c r="J589" s="16" t="s">
        <v>3436</v>
      </c>
    </row>
    <row r="590">
      <c r="A590" s="7">
        <v>308.0</v>
      </c>
      <c r="B590" s="11" t="s">
        <v>927</v>
      </c>
      <c r="C590" s="11" t="s">
        <v>928</v>
      </c>
      <c r="D590" s="7">
        <v>2014.0</v>
      </c>
      <c r="E590" s="11" t="s">
        <v>930</v>
      </c>
      <c r="F590" s="12" t="s">
        <v>39</v>
      </c>
      <c r="G590" s="29"/>
      <c r="H590" s="14" t="s">
        <v>40</v>
      </c>
      <c r="I590" s="20">
        <v>0.0</v>
      </c>
      <c r="J590" s="16" t="s">
        <v>3436</v>
      </c>
    </row>
    <row r="591">
      <c r="A591" s="7">
        <v>310.0</v>
      </c>
      <c r="B591" s="11" t="s">
        <v>932</v>
      </c>
      <c r="C591" s="11" t="s">
        <v>933</v>
      </c>
      <c r="D591" s="7">
        <v>2014.0</v>
      </c>
      <c r="E591" s="11" t="s">
        <v>84</v>
      </c>
      <c r="F591" s="12" t="s">
        <v>39</v>
      </c>
      <c r="G591" s="20">
        <v>29.0</v>
      </c>
      <c r="H591" s="14" t="s">
        <v>40</v>
      </c>
      <c r="I591" s="20">
        <v>0.0</v>
      </c>
      <c r="J591" s="16" t="s">
        <v>3436</v>
      </c>
    </row>
    <row r="592">
      <c r="A592" s="7">
        <v>312.0</v>
      </c>
      <c r="B592" s="11" t="s">
        <v>935</v>
      </c>
      <c r="C592" s="11" t="s">
        <v>936</v>
      </c>
      <c r="D592" s="7">
        <v>2014.0</v>
      </c>
      <c r="E592" s="11" t="s">
        <v>47</v>
      </c>
      <c r="F592" s="12" t="s">
        <v>39</v>
      </c>
      <c r="G592" s="13"/>
      <c r="H592" s="14" t="s">
        <v>40</v>
      </c>
      <c r="I592" s="20">
        <v>0.0</v>
      </c>
      <c r="J592" s="16" t="s">
        <v>3436</v>
      </c>
    </row>
    <row r="593">
      <c r="A593" s="7">
        <v>313.0</v>
      </c>
      <c r="B593" s="11" t="s">
        <v>938</v>
      </c>
      <c r="C593" s="11" t="s">
        <v>939</v>
      </c>
      <c r="D593" s="7">
        <v>2014.0</v>
      </c>
      <c r="E593" s="11" t="s">
        <v>74</v>
      </c>
      <c r="F593" s="12" t="s">
        <v>39</v>
      </c>
      <c r="G593" s="13"/>
      <c r="H593" s="14" t="s">
        <v>40</v>
      </c>
      <c r="I593" s="20">
        <v>0.0</v>
      </c>
      <c r="J593" s="16" t="s">
        <v>3436</v>
      </c>
    </row>
    <row r="594">
      <c r="A594" s="7">
        <v>314.0</v>
      </c>
      <c r="B594" s="11" t="s">
        <v>941</v>
      </c>
      <c r="C594" s="11" t="s">
        <v>942</v>
      </c>
      <c r="D594" s="7">
        <v>2014.0</v>
      </c>
      <c r="E594" s="11" t="s">
        <v>944</v>
      </c>
      <c r="F594" s="12" t="s">
        <v>39</v>
      </c>
      <c r="G594" s="20">
        <v>40.0</v>
      </c>
      <c r="H594" s="14" t="s">
        <v>40</v>
      </c>
      <c r="I594" s="20">
        <v>0.0</v>
      </c>
      <c r="J594" s="16" t="s">
        <v>3436</v>
      </c>
    </row>
    <row r="595">
      <c r="A595" s="7">
        <v>315.0</v>
      </c>
      <c r="B595" s="11" t="s">
        <v>945</v>
      </c>
      <c r="C595" s="11" t="s">
        <v>946</v>
      </c>
      <c r="D595" s="7">
        <v>2014.0</v>
      </c>
      <c r="E595" s="11" t="s">
        <v>948</v>
      </c>
      <c r="F595" s="12" t="s">
        <v>39</v>
      </c>
      <c r="G595" s="30"/>
      <c r="H595" s="14" t="s">
        <v>40</v>
      </c>
      <c r="I595" s="20">
        <v>0.0</v>
      </c>
      <c r="J595" s="16" t="s">
        <v>3436</v>
      </c>
    </row>
    <row r="596">
      <c r="A596" s="7">
        <v>316.0</v>
      </c>
      <c r="B596" s="11" t="s">
        <v>950</v>
      </c>
      <c r="C596" s="11" t="s">
        <v>951</v>
      </c>
      <c r="D596" s="7">
        <v>2014.0</v>
      </c>
      <c r="E596" s="11" t="s">
        <v>47</v>
      </c>
      <c r="F596" s="12" t="s">
        <v>40</v>
      </c>
      <c r="G596" s="20">
        <v>0.0</v>
      </c>
      <c r="H596" s="14" t="s">
        <v>39</v>
      </c>
      <c r="I596" s="13"/>
      <c r="J596" s="16" t="s">
        <v>3436</v>
      </c>
    </row>
    <row r="597">
      <c r="A597" s="7">
        <v>318.0</v>
      </c>
      <c r="B597" s="11" t="s">
        <v>954</v>
      </c>
      <c r="C597" s="11" t="s">
        <v>955</v>
      </c>
      <c r="D597" s="7">
        <v>2014.0</v>
      </c>
      <c r="E597" s="11" t="s">
        <v>957</v>
      </c>
      <c r="F597" s="12" t="s">
        <v>39</v>
      </c>
      <c r="G597" s="20">
        <v>20.0</v>
      </c>
      <c r="H597" s="14" t="s">
        <v>40</v>
      </c>
      <c r="I597" s="20">
        <v>0.0</v>
      </c>
      <c r="J597" s="16" t="s">
        <v>3436</v>
      </c>
    </row>
    <row r="598">
      <c r="A598" s="7">
        <v>319.0</v>
      </c>
      <c r="B598" s="11" t="s">
        <v>958</v>
      </c>
      <c r="C598" s="11" t="s">
        <v>959</v>
      </c>
      <c r="D598" s="7">
        <v>2014.0</v>
      </c>
      <c r="E598" s="11" t="s">
        <v>84</v>
      </c>
      <c r="F598" s="12" t="s">
        <v>39</v>
      </c>
      <c r="G598" s="20">
        <v>147.0</v>
      </c>
      <c r="H598" s="14" t="s">
        <v>40</v>
      </c>
      <c r="I598" s="20">
        <v>0.0</v>
      </c>
      <c r="J598" s="16" t="s">
        <v>3436</v>
      </c>
    </row>
    <row r="599">
      <c r="A599" s="7">
        <v>320.0</v>
      </c>
      <c r="B599" s="11" t="s">
        <v>961</v>
      </c>
      <c r="C599" s="11" t="s">
        <v>962</v>
      </c>
      <c r="D599" s="7">
        <v>2014.0</v>
      </c>
      <c r="E599" s="11" t="s">
        <v>964</v>
      </c>
      <c r="F599" s="12" t="s">
        <v>40</v>
      </c>
      <c r="G599" s="20">
        <v>0.0</v>
      </c>
      <c r="H599" s="14" t="s">
        <v>39</v>
      </c>
      <c r="I599" s="13"/>
      <c r="J599" s="16" t="s">
        <v>3436</v>
      </c>
    </row>
    <row r="600">
      <c r="A600" s="7">
        <v>322.0</v>
      </c>
      <c r="B600" s="11" t="s">
        <v>968</v>
      </c>
      <c r="C600" s="11" t="s">
        <v>969</v>
      </c>
      <c r="D600" s="7">
        <v>2014.0</v>
      </c>
      <c r="E600" s="11" t="s">
        <v>84</v>
      </c>
      <c r="F600" s="12" t="s">
        <v>39</v>
      </c>
      <c r="G600" s="20">
        <v>54.0</v>
      </c>
      <c r="H600" s="14" t="s">
        <v>40</v>
      </c>
      <c r="I600" s="20">
        <v>0.0</v>
      </c>
      <c r="J600" s="16" t="s">
        <v>3436</v>
      </c>
    </row>
    <row r="601">
      <c r="A601" s="7">
        <v>323.0</v>
      </c>
      <c r="B601" s="11" t="s">
        <v>972</v>
      </c>
      <c r="C601" s="11" t="s">
        <v>973</v>
      </c>
      <c r="D601" s="7">
        <v>2014.0</v>
      </c>
      <c r="E601" s="11" t="s">
        <v>975</v>
      </c>
      <c r="F601" s="12" t="s">
        <v>40</v>
      </c>
      <c r="G601" s="20">
        <v>0.0</v>
      </c>
      <c r="H601" s="14" t="s">
        <v>39</v>
      </c>
      <c r="I601" s="13"/>
      <c r="J601" s="16" t="s">
        <v>3436</v>
      </c>
    </row>
    <row r="602">
      <c r="A602" s="7">
        <v>325.0</v>
      </c>
      <c r="B602" s="11" t="s">
        <v>982</v>
      </c>
      <c r="C602" s="11" t="s">
        <v>983</v>
      </c>
      <c r="D602" s="7">
        <v>2014.0</v>
      </c>
      <c r="E602" s="11" t="s">
        <v>944</v>
      </c>
      <c r="F602" s="12" t="s">
        <v>39</v>
      </c>
      <c r="G602" s="20">
        <v>80.0</v>
      </c>
      <c r="H602" s="14" t="s">
        <v>40</v>
      </c>
      <c r="I602" s="20">
        <v>0.0</v>
      </c>
      <c r="J602" s="16" t="s">
        <v>3436</v>
      </c>
    </row>
    <row r="603">
      <c r="A603" s="7">
        <v>327.0</v>
      </c>
      <c r="B603" s="11" t="s">
        <v>985</v>
      </c>
      <c r="C603" s="11" t="s">
        <v>986</v>
      </c>
      <c r="D603" s="7">
        <v>2014.0</v>
      </c>
      <c r="E603" s="11" t="s">
        <v>988</v>
      </c>
      <c r="F603" s="12" t="s">
        <v>39</v>
      </c>
      <c r="G603" s="20">
        <v>24.0</v>
      </c>
      <c r="H603" s="14" t="s">
        <v>40</v>
      </c>
      <c r="I603" s="20">
        <v>0.0</v>
      </c>
      <c r="J603" s="16" t="s">
        <v>3436</v>
      </c>
    </row>
    <row r="604">
      <c r="A604" s="7">
        <v>330.0</v>
      </c>
      <c r="B604" s="11" t="s">
        <v>989</v>
      </c>
      <c r="C604" s="11" t="s">
        <v>990</v>
      </c>
      <c r="D604" s="7">
        <v>2014.0</v>
      </c>
      <c r="E604" s="11" t="s">
        <v>992</v>
      </c>
      <c r="F604" s="12" t="s">
        <v>39</v>
      </c>
      <c r="G604" s="20">
        <v>26.0</v>
      </c>
      <c r="H604" s="14" t="s">
        <v>40</v>
      </c>
      <c r="I604" s="20">
        <v>0.0</v>
      </c>
      <c r="J604" s="16" t="s">
        <v>3436</v>
      </c>
    </row>
    <row r="605">
      <c r="A605" s="7">
        <v>331.0</v>
      </c>
      <c r="B605" s="11" t="s">
        <v>994</v>
      </c>
      <c r="C605" s="11" t="s">
        <v>995</v>
      </c>
      <c r="D605" s="7">
        <v>2014.0</v>
      </c>
      <c r="E605" s="11" t="s">
        <v>47</v>
      </c>
      <c r="F605" s="12" t="s">
        <v>39</v>
      </c>
      <c r="G605" s="20">
        <v>24.0</v>
      </c>
      <c r="H605" s="14" t="s">
        <v>40</v>
      </c>
      <c r="I605" s="20">
        <v>0.0</v>
      </c>
      <c r="J605" s="16" t="s">
        <v>3436</v>
      </c>
    </row>
    <row r="606">
      <c r="A606" s="7">
        <v>333.0</v>
      </c>
      <c r="B606" s="11" t="s">
        <v>997</v>
      </c>
      <c r="C606" s="11" t="s">
        <v>998</v>
      </c>
      <c r="D606" s="7">
        <v>2014.0</v>
      </c>
      <c r="E606" s="11" t="s">
        <v>47</v>
      </c>
      <c r="F606" s="12" t="s">
        <v>39</v>
      </c>
      <c r="G606" s="13"/>
      <c r="H606" s="14" t="s">
        <v>40</v>
      </c>
      <c r="I606" s="20">
        <v>0.0</v>
      </c>
      <c r="J606" s="16" t="s">
        <v>3436</v>
      </c>
    </row>
    <row r="607">
      <c r="A607" s="7">
        <v>334.0</v>
      </c>
      <c r="B607" s="11" t="s">
        <v>1000</v>
      </c>
      <c r="C607" s="11" t="s">
        <v>1001</v>
      </c>
      <c r="D607" s="7">
        <v>2014.0</v>
      </c>
      <c r="E607" s="11" t="s">
        <v>1003</v>
      </c>
      <c r="F607" s="12" t="s">
        <v>39</v>
      </c>
      <c r="G607" s="20">
        <v>17.0</v>
      </c>
      <c r="H607" s="14" t="s">
        <v>40</v>
      </c>
      <c r="I607" s="20">
        <v>0.0</v>
      </c>
      <c r="J607" s="16" t="s">
        <v>3436</v>
      </c>
    </row>
    <row r="608">
      <c r="A608" s="7">
        <v>338.0</v>
      </c>
      <c r="B608" s="11" t="s">
        <v>1011</v>
      </c>
      <c r="C608" s="11" t="s">
        <v>1012</v>
      </c>
      <c r="D608" s="7">
        <v>2014.0</v>
      </c>
      <c r="E608" s="11" t="s">
        <v>1014</v>
      </c>
      <c r="F608" s="12" t="s">
        <v>39</v>
      </c>
      <c r="G608" s="20">
        <v>17.0</v>
      </c>
      <c r="H608" s="14" t="s">
        <v>40</v>
      </c>
      <c r="I608" s="20">
        <v>0.0</v>
      </c>
      <c r="J608" s="16" t="s">
        <v>3436</v>
      </c>
    </row>
    <row r="609">
      <c r="A609" s="7">
        <v>342.0</v>
      </c>
      <c r="B609" s="11" t="s">
        <v>1022</v>
      </c>
      <c r="C609" s="11" t="s">
        <v>1023</v>
      </c>
      <c r="D609" s="7">
        <v>2014.0</v>
      </c>
      <c r="E609" s="11" t="s">
        <v>84</v>
      </c>
      <c r="F609" s="12" t="s">
        <v>39</v>
      </c>
      <c r="G609" s="29"/>
      <c r="H609" s="14" t="s">
        <v>40</v>
      </c>
      <c r="I609" s="20">
        <v>0.0</v>
      </c>
      <c r="J609" s="16" t="s">
        <v>3436</v>
      </c>
    </row>
    <row r="610">
      <c r="A610" s="7">
        <v>343.0</v>
      </c>
      <c r="B610" s="11" t="s">
        <v>1026</v>
      </c>
      <c r="C610" s="11" t="s">
        <v>1027</v>
      </c>
      <c r="D610" s="7">
        <v>2014.0</v>
      </c>
      <c r="E610" s="11" t="s">
        <v>534</v>
      </c>
      <c r="F610" s="12" t="s">
        <v>40</v>
      </c>
      <c r="G610" s="20">
        <v>0.0</v>
      </c>
      <c r="H610" s="14" t="s">
        <v>39</v>
      </c>
      <c r="I610" s="20">
        <v>14.0</v>
      </c>
      <c r="J610" s="16" t="s">
        <v>3436</v>
      </c>
    </row>
    <row r="611">
      <c r="A611" s="7">
        <v>344.0</v>
      </c>
      <c r="B611" s="11" t="s">
        <v>1029</v>
      </c>
      <c r="C611" s="11" t="s">
        <v>1030</v>
      </c>
      <c r="D611" s="7">
        <v>2014.0</v>
      </c>
      <c r="E611" s="11" t="s">
        <v>84</v>
      </c>
      <c r="F611" s="12" t="s">
        <v>39</v>
      </c>
      <c r="G611" s="13"/>
      <c r="H611" s="14" t="s">
        <v>40</v>
      </c>
      <c r="I611" s="20">
        <v>0.0</v>
      </c>
      <c r="J611" s="16" t="s">
        <v>3436</v>
      </c>
    </row>
    <row r="612">
      <c r="A612" s="7">
        <v>346.0</v>
      </c>
      <c r="B612" s="11" t="s">
        <v>1033</v>
      </c>
      <c r="C612" s="11" t="s">
        <v>1034</v>
      </c>
      <c r="D612" s="7">
        <v>2014.0</v>
      </c>
      <c r="E612" s="11" t="s">
        <v>84</v>
      </c>
      <c r="F612" s="12" t="s">
        <v>39</v>
      </c>
      <c r="G612" s="20">
        <v>28.0</v>
      </c>
      <c r="H612" s="14" t="s">
        <v>40</v>
      </c>
      <c r="I612" s="20">
        <v>0.0</v>
      </c>
      <c r="J612" s="16" t="s">
        <v>3436</v>
      </c>
    </row>
    <row r="613">
      <c r="A613" s="7">
        <v>347.0</v>
      </c>
      <c r="B613" s="11" t="s">
        <v>1036</v>
      </c>
      <c r="C613" s="11" t="s">
        <v>1037</v>
      </c>
      <c r="D613" s="7">
        <v>2014.0</v>
      </c>
      <c r="E613" s="11" t="s">
        <v>766</v>
      </c>
      <c r="F613" s="12" t="s">
        <v>39</v>
      </c>
      <c r="G613" s="20">
        <v>30.0</v>
      </c>
      <c r="H613" s="14" t="s">
        <v>40</v>
      </c>
      <c r="I613" s="20">
        <v>0.0</v>
      </c>
      <c r="J613" s="16" t="s">
        <v>3436</v>
      </c>
    </row>
    <row r="614">
      <c r="A614" s="7">
        <v>348.0</v>
      </c>
      <c r="B614" s="11" t="s">
        <v>1039</v>
      </c>
      <c r="C614" s="11" t="s">
        <v>1040</v>
      </c>
      <c r="D614" s="7">
        <v>2014.0</v>
      </c>
      <c r="E614" s="11" t="s">
        <v>84</v>
      </c>
      <c r="F614" s="12" t="s">
        <v>39</v>
      </c>
      <c r="G614" s="20">
        <v>32.0</v>
      </c>
      <c r="H614" s="14" t="s">
        <v>40</v>
      </c>
      <c r="I614" s="20">
        <v>0.0</v>
      </c>
      <c r="J614" s="16" t="s">
        <v>3436</v>
      </c>
    </row>
    <row r="615">
      <c r="A615" s="7">
        <v>350.0</v>
      </c>
      <c r="B615" s="11" t="s">
        <v>1043</v>
      </c>
      <c r="C615" s="11" t="s">
        <v>1044</v>
      </c>
      <c r="D615" s="7">
        <v>2014.0</v>
      </c>
      <c r="E615" s="11" t="s">
        <v>47</v>
      </c>
      <c r="F615" s="12" t="s">
        <v>39</v>
      </c>
      <c r="G615" s="20">
        <v>36.0</v>
      </c>
      <c r="H615" s="14" t="s">
        <v>40</v>
      </c>
      <c r="I615" s="20">
        <v>0.0</v>
      </c>
      <c r="J615" s="16" t="s">
        <v>3436</v>
      </c>
    </row>
    <row r="616">
      <c r="A616" s="7">
        <v>352.0</v>
      </c>
      <c r="B616" s="11" t="s">
        <v>1046</v>
      </c>
      <c r="C616" s="11" t="s">
        <v>1047</v>
      </c>
      <c r="D616" s="7">
        <v>2014.0</v>
      </c>
      <c r="E616" s="11" t="s">
        <v>1049</v>
      </c>
      <c r="F616" s="12" t="s">
        <v>39</v>
      </c>
      <c r="G616" s="20">
        <v>64.0</v>
      </c>
      <c r="H616" s="14" t="s">
        <v>40</v>
      </c>
      <c r="I616" s="20">
        <v>0.0</v>
      </c>
      <c r="J616" s="16" t="s">
        <v>3436</v>
      </c>
    </row>
    <row r="617">
      <c r="A617" s="7">
        <v>353.0</v>
      </c>
      <c r="B617" s="11" t="s">
        <v>1050</v>
      </c>
      <c r="C617" s="11" t="s">
        <v>1051</v>
      </c>
      <c r="D617" s="7">
        <v>2014.0</v>
      </c>
      <c r="E617" s="11" t="s">
        <v>1053</v>
      </c>
      <c r="F617" s="12" t="s">
        <v>39</v>
      </c>
      <c r="G617" s="20">
        <v>132.0</v>
      </c>
      <c r="H617" s="14" t="s">
        <v>40</v>
      </c>
      <c r="I617" s="20">
        <v>0.0</v>
      </c>
      <c r="J617" s="16" t="s">
        <v>3436</v>
      </c>
    </row>
    <row r="618">
      <c r="A618" s="7">
        <v>354.0</v>
      </c>
      <c r="B618" s="11" t="s">
        <v>1054</v>
      </c>
      <c r="C618" s="11" t="s">
        <v>1055</v>
      </c>
      <c r="D618" s="7">
        <v>2014.0</v>
      </c>
      <c r="E618" s="11" t="s">
        <v>47</v>
      </c>
      <c r="F618" s="12" t="s">
        <v>39</v>
      </c>
      <c r="G618" s="13"/>
      <c r="H618" s="14" t="s">
        <v>40</v>
      </c>
      <c r="I618" s="20">
        <v>0.0</v>
      </c>
      <c r="J618" s="16" t="s">
        <v>3436</v>
      </c>
    </row>
    <row r="619">
      <c r="A619" s="7">
        <v>355.0</v>
      </c>
      <c r="B619" s="11" t="s">
        <v>1057</v>
      </c>
      <c r="C619" s="11" t="s">
        <v>1058</v>
      </c>
      <c r="D619" s="7">
        <v>2014.0</v>
      </c>
      <c r="E619" s="11" t="s">
        <v>84</v>
      </c>
      <c r="F619" s="12" t="s">
        <v>39</v>
      </c>
      <c r="G619" s="20">
        <v>16.0</v>
      </c>
      <c r="H619" s="14" t="s">
        <v>40</v>
      </c>
      <c r="I619" s="20">
        <v>0.0</v>
      </c>
      <c r="J619" s="16" t="s">
        <v>3436</v>
      </c>
    </row>
    <row r="620">
      <c r="A620" s="7">
        <v>356.0</v>
      </c>
      <c r="B620" s="11" t="s">
        <v>1060</v>
      </c>
      <c r="C620" s="11" t="s">
        <v>1061</v>
      </c>
      <c r="D620" s="7">
        <v>2014.0</v>
      </c>
      <c r="E620" s="11" t="s">
        <v>1063</v>
      </c>
      <c r="F620" s="12" t="s">
        <v>40</v>
      </c>
      <c r="G620" s="13"/>
      <c r="H620" s="14" t="s">
        <v>39</v>
      </c>
      <c r="I620" s="13"/>
      <c r="J620" s="16" t="s">
        <v>3436</v>
      </c>
    </row>
    <row r="621">
      <c r="A621" s="7">
        <v>358.0</v>
      </c>
      <c r="B621" s="11" t="s">
        <v>1069</v>
      </c>
      <c r="C621" s="11" t="s">
        <v>1070</v>
      </c>
      <c r="D621" s="7">
        <v>2014.0</v>
      </c>
      <c r="E621" s="11" t="s">
        <v>209</v>
      </c>
      <c r="F621" s="12" t="s">
        <v>39</v>
      </c>
      <c r="G621" s="20">
        <v>30.0</v>
      </c>
      <c r="H621" s="14" t="s">
        <v>40</v>
      </c>
      <c r="I621" s="20">
        <v>0.0</v>
      </c>
      <c r="J621" s="16" t="s">
        <v>3436</v>
      </c>
    </row>
    <row r="622">
      <c r="A622" s="7">
        <v>359.0</v>
      </c>
      <c r="B622" s="11" t="s">
        <v>1072</v>
      </c>
      <c r="C622" s="11" t="s">
        <v>1073</v>
      </c>
      <c r="D622" s="7">
        <v>2014.0</v>
      </c>
      <c r="E622" s="11" t="s">
        <v>47</v>
      </c>
      <c r="F622" s="12" t="s">
        <v>40</v>
      </c>
      <c r="G622" s="20">
        <v>0.0</v>
      </c>
      <c r="H622" s="14" t="s">
        <v>39</v>
      </c>
      <c r="I622" s="20">
        <v>45.0</v>
      </c>
      <c r="J622" s="16" t="s">
        <v>3436</v>
      </c>
    </row>
    <row r="623">
      <c r="A623" s="7">
        <v>360.0</v>
      </c>
      <c r="B623" s="11" t="s">
        <v>1075</v>
      </c>
      <c r="C623" s="11" t="s">
        <v>1076</v>
      </c>
      <c r="D623" s="7">
        <v>2014.0</v>
      </c>
      <c r="E623" s="11" t="s">
        <v>159</v>
      </c>
      <c r="F623" s="12" t="s">
        <v>39</v>
      </c>
      <c r="G623" s="13"/>
      <c r="H623" s="14" t="s">
        <v>40</v>
      </c>
      <c r="I623" s="13"/>
      <c r="J623" s="16" t="s">
        <v>3436</v>
      </c>
    </row>
    <row r="624">
      <c r="A624" s="7">
        <v>361.0</v>
      </c>
      <c r="B624" s="11" t="s">
        <v>1078</v>
      </c>
      <c r="C624" s="11" t="s">
        <v>1079</v>
      </c>
      <c r="D624" s="7">
        <v>2014.0</v>
      </c>
      <c r="E624" s="11" t="s">
        <v>74</v>
      </c>
      <c r="F624" s="12" t="s">
        <v>40</v>
      </c>
      <c r="G624" s="20">
        <v>0.0</v>
      </c>
      <c r="H624" s="14" t="s">
        <v>39</v>
      </c>
      <c r="I624" s="20">
        <v>68.0</v>
      </c>
      <c r="J624" s="16" t="s">
        <v>3436</v>
      </c>
    </row>
    <row r="625">
      <c r="A625" s="7">
        <v>362.0</v>
      </c>
      <c r="B625" s="11" t="s">
        <v>1082</v>
      </c>
      <c r="C625" s="11" t="s">
        <v>1083</v>
      </c>
      <c r="D625" s="7">
        <v>2014.0</v>
      </c>
      <c r="E625" s="11" t="s">
        <v>84</v>
      </c>
      <c r="F625" s="12" t="s">
        <v>39</v>
      </c>
      <c r="G625" s="20">
        <v>75.0</v>
      </c>
      <c r="H625" s="14" t="s">
        <v>40</v>
      </c>
      <c r="I625" s="20">
        <v>0.0</v>
      </c>
      <c r="J625" s="16" t="s">
        <v>3436</v>
      </c>
    </row>
    <row r="626">
      <c r="A626" s="7">
        <v>363.0</v>
      </c>
      <c r="B626" s="11" t="s">
        <v>1085</v>
      </c>
      <c r="C626" s="11" t="s">
        <v>1086</v>
      </c>
      <c r="D626" s="7">
        <v>2014.0</v>
      </c>
      <c r="E626" s="11" t="s">
        <v>140</v>
      </c>
      <c r="F626" s="12" t="s">
        <v>39</v>
      </c>
      <c r="G626" s="20">
        <v>24.0</v>
      </c>
      <c r="H626" s="14" t="s">
        <v>40</v>
      </c>
      <c r="I626" s="20">
        <v>0.0</v>
      </c>
      <c r="J626" s="16" t="s">
        <v>3436</v>
      </c>
    </row>
    <row r="627">
      <c r="A627" s="7">
        <v>365.0</v>
      </c>
      <c r="B627" s="11" t="s">
        <v>1088</v>
      </c>
      <c r="C627" s="11" t="s">
        <v>1089</v>
      </c>
      <c r="D627" s="7">
        <v>2014.0</v>
      </c>
      <c r="E627" s="11" t="s">
        <v>1091</v>
      </c>
      <c r="F627" s="12" t="s">
        <v>39</v>
      </c>
      <c r="G627" s="20">
        <v>183.0</v>
      </c>
      <c r="H627" s="14" t="s">
        <v>40</v>
      </c>
      <c r="I627" s="20">
        <v>0.0</v>
      </c>
      <c r="J627" s="16" t="s">
        <v>3436</v>
      </c>
    </row>
    <row r="628">
      <c r="A628" s="7">
        <v>366.0</v>
      </c>
      <c r="B628" s="8" t="s">
        <v>3764</v>
      </c>
      <c r="C628" s="8" t="s">
        <v>3765</v>
      </c>
      <c r="D628" s="35">
        <v>2014.0</v>
      </c>
      <c r="E628" s="11" t="s">
        <v>140</v>
      </c>
      <c r="F628" s="12" t="s">
        <v>40</v>
      </c>
      <c r="G628" s="20">
        <v>0.0</v>
      </c>
      <c r="H628" s="14" t="s">
        <v>39</v>
      </c>
      <c r="I628" s="20">
        <v>16.0</v>
      </c>
      <c r="J628" s="16" t="s">
        <v>3436</v>
      </c>
    </row>
    <row r="629">
      <c r="A629" s="7">
        <v>367.0</v>
      </c>
      <c r="B629" s="11" t="s">
        <v>1092</v>
      </c>
      <c r="C629" s="11" t="s">
        <v>1093</v>
      </c>
      <c r="D629" s="7">
        <v>2014.0</v>
      </c>
      <c r="E629" s="11" t="s">
        <v>47</v>
      </c>
      <c r="F629" s="12" t="s">
        <v>40</v>
      </c>
      <c r="G629" s="20">
        <v>0.0</v>
      </c>
      <c r="H629" s="14" t="s">
        <v>39</v>
      </c>
      <c r="I629" s="20">
        <v>30.0</v>
      </c>
      <c r="J629" s="16" t="s">
        <v>3436</v>
      </c>
    </row>
    <row r="630">
      <c r="A630" s="7">
        <v>370.0</v>
      </c>
      <c r="B630" s="11" t="s">
        <v>1095</v>
      </c>
      <c r="C630" s="11" t="s">
        <v>1096</v>
      </c>
      <c r="D630" s="7">
        <v>2013.0</v>
      </c>
      <c r="E630" s="11" t="s">
        <v>47</v>
      </c>
      <c r="F630" s="12" t="s">
        <v>39</v>
      </c>
      <c r="G630" s="13"/>
      <c r="H630" s="14" t="s">
        <v>40</v>
      </c>
      <c r="I630" s="20">
        <v>0.0</v>
      </c>
      <c r="J630" s="16" t="s">
        <v>3436</v>
      </c>
    </row>
    <row r="631">
      <c r="A631" s="7">
        <v>373.0</v>
      </c>
      <c r="B631" s="11" t="s">
        <v>1103</v>
      </c>
      <c r="C631" s="11" t="s">
        <v>1104</v>
      </c>
      <c r="D631" s="7">
        <v>2013.0</v>
      </c>
      <c r="E631" s="11" t="s">
        <v>173</v>
      </c>
      <c r="F631" s="12" t="s">
        <v>40</v>
      </c>
      <c r="G631" s="20">
        <v>0.0</v>
      </c>
      <c r="H631" s="14" t="s">
        <v>39</v>
      </c>
      <c r="I631" s="20">
        <v>16.0</v>
      </c>
      <c r="J631" s="16" t="s">
        <v>3436</v>
      </c>
    </row>
    <row r="632">
      <c r="A632" s="7">
        <v>377.0</v>
      </c>
      <c r="B632" s="11" t="s">
        <v>1111</v>
      </c>
      <c r="C632" s="11" t="s">
        <v>1112</v>
      </c>
      <c r="D632" s="7">
        <v>2013.0</v>
      </c>
      <c r="E632" s="11" t="s">
        <v>84</v>
      </c>
      <c r="F632" s="12" t="s">
        <v>39</v>
      </c>
      <c r="G632" s="20">
        <v>80.0</v>
      </c>
      <c r="H632" s="14" t="s">
        <v>40</v>
      </c>
      <c r="I632" s="20">
        <v>0.0</v>
      </c>
      <c r="J632" s="16" t="s">
        <v>3436</v>
      </c>
    </row>
    <row r="633">
      <c r="A633" s="7">
        <v>378.0</v>
      </c>
      <c r="B633" s="11" t="s">
        <v>1114</v>
      </c>
      <c r="C633" s="11" t="s">
        <v>1115</v>
      </c>
      <c r="D633" s="7">
        <v>2013.0</v>
      </c>
      <c r="E633" s="11" t="s">
        <v>766</v>
      </c>
      <c r="F633" s="12" t="s">
        <v>39</v>
      </c>
      <c r="G633" s="20">
        <v>36.0</v>
      </c>
      <c r="H633" s="14" t="s">
        <v>40</v>
      </c>
      <c r="I633" s="20">
        <v>0.0</v>
      </c>
      <c r="J633" s="16" t="s">
        <v>3436</v>
      </c>
    </row>
    <row r="634">
      <c r="A634" s="7">
        <v>379.0</v>
      </c>
      <c r="B634" s="11" t="s">
        <v>1117</v>
      </c>
      <c r="C634" s="11" t="s">
        <v>1118</v>
      </c>
      <c r="D634" s="7">
        <v>2013.0</v>
      </c>
      <c r="E634" s="11" t="s">
        <v>1120</v>
      </c>
      <c r="F634" s="12" t="s">
        <v>39</v>
      </c>
      <c r="G634" s="20">
        <v>27.0</v>
      </c>
      <c r="H634" s="14" t="s">
        <v>40</v>
      </c>
      <c r="I634" s="20">
        <v>0.0</v>
      </c>
      <c r="J634" s="16" t="s">
        <v>3436</v>
      </c>
    </row>
    <row r="635">
      <c r="A635" s="7">
        <v>380.0</v>
      </c>
      <c r="B635" s="11" t="s">
        <v>1121</v>
      </c>
      <c r="C635" s="11" t="s">
        <v>1122</v>
      </c>
      <c r="D635" s="7">
        <v>2013.0</v>
      </c>
      <c r="E635" s="11" t="s">
        <v>84</v>
      </c>
      <c r="F635" s="12" t="s">
        <v>39</v>
      </c>
      <c r="G635" s="20">
        <v>31.0</v>
      </c>
      <c r="H635" s="14" t="s">
        <v>40</v>
      </c>
      <c r="I635" s="20">
        <v>0.0</v>
      </c>
      <c r="J635" s="16" t="s">
        <v>3436</v>
      </c>
    </row>
    <row r="636">
      <c r="A636" s="7">
        <v>381.0</v>
      </c>
      <c r="B636" s="11" t="s">
        <v>1124</v>
      </c>
      <c r="C636" s="11" t="s">
        <v>1125</v>
      </c>
      <c r="D636" s="7">
        <v>2013.0</v>
      </c>
      <c r="E636" s="11" t="s">
        <v>54</v>
      </c>
      <c r="F636" s="12" t="s">
        <v>39</v>
      </c>
      <c r="G636" s="20">
        <v>58.0</v>
      </c>
      <c r="H636" s="14" t="s">
        <v>40</v>
      </c>
      <c r="I636" s="20">
        <v>0.0</v>
      </c>
      <c r="J636" s="16" t="s">
        <v>3436</v>
      </c>
    </row>
    <row r="637">
      <c r="A637" s="7">
        <v>382.0</v>
      </c>
      <c r="B637" s="11" t="s">
        <v>1127</v>
      </c>
      <c r="C637" s="11" t="s">
        <v>1128</v>
      </c>
      <c r="D637" s="7">
        <v>2013.0</v>
      </c>
      <c r="E637" s="11" t="s">
        <v>84</v>
      </c>
      <c r="F637" s="12" t="s">
        <v>39</v>
      </c>
      <c r="G637" s="20">
        <v>37.0</v>
      </c>
      <c r="H637" s="14" t="s">
        <v>40</v>
      </c>
      <c r="I637" s="20">
        <v>0.0</v>
      </c>
      <c r="J637" s="16" t="s">
        <v>3436</v>
      </c>
    </row>
    <row r="638">
      <c r="A638" s="7">
        <v>383.0</v>
      </c>
      <c r="B638" s="11" t="s">
        <v>1130</v>
      </c>
      <c r="C638" s="11" t="s">
        <v>1131</v>
      </c>
      <c r="D638" s="7">
        <v>2013.0</v>
      </c>
      <c r="E638" s="11" t="s">
        <v>47</v>
      </c>
      <c r="F638" s="12" t="s">
        <v>39</v>
      </c>
      <c r="G638" s="20">
        <v>20.0</v>
      </c>
      <c r="H638" s="14" t="s">
        <v>40</v>
      </c>
      <c r="I638" s="20">
        <v>0.0</v>
      </c>
      <c r="J638" s="16" t="s">
        <v>3436</v>
      </c>
    </row>
    <row r="639">
      <c r="A639" s="7">
        <v>385.0</v>
      </c>
      <c r="B639" s="11" t="s">
        <v>1137</v>
      </c>
      <c r="C639" s="11" t="s">
        <v>1138</v>
      </c>
      <c r="D639" s="7">
        <v>2013.0</v>
      </c>
      <c r="E639" s="11" t="s">
        <v>47</v>
      </c>
      <c r="F639" s="12" t="s">
        <v>39</v>
      </c>
      <c r="G639" s="20">
        <v>20.0</v>
      </c>
      <c r="H639" s="14" t="s">
        <v>40</v>
      </c>
      <c r="I639" s="20">
        <v>0.0</v>
      </c>
      <c r="J639" s="16" t="s">
        <v>3436</v>
      </c>
    </row>
    <row r="640">
      <c r="A640" s="7">
        <v>386.0</v>
      </c>
      <c r="B640" s="11" t="s">
        <v>1141</v>
      </c>
      <c r="C640" s="11" t="s">
        <v>1142</v>
      </c>
      <c r="D640" s="7">
        <v>2013.0</v>
      </c>
      <c r="E640" s="11" t="s">
        <v>47</v>
      </c>
      <c r="F640" s="12" t="s">
        <v>39</v>
      </c>
      <c r="G640" s="20">
        <v>46.0</v>
      </c>
      <c r="H640" s="14" t="s">
        <v>40</v>
      </c>
      <c r="I640" s="20">
        <v>0.0</v>
      </c>
      <c r="J640" s="16" t="s">
        <v>3436</v>
      </c>
    </row>
    <row r="641">
      <c r="A641" s="7">
        <v>389.0</v>
      </c>
      <c r="B641" s="11" t="s">
        <v>1153</v>
      </c>
      <c r="C641" s="11" t="s">
        <v>1154</v>
      </c>
      <c r="D641" s="7">
        <v>2013.0</v>
      </c>
      <c r="E641" s="11" t="s">
        <v>47</v>
      </c>
      <c r="F641" s="12" t="s">
        <v>40</v>
      </c>
      <c r="G641" s="20">
        <v>0.0</v>
      </c>
      <c r="H641" s="14" t="s">
        <v>39</v>
      </c>
      <c r="I641" s="20">
        <v>60.0</v>
      </c>
      <c r="J641" s="16" t="s">
        <v>3436</v>
      </c>
    </row>
    <row r="642">
      <c r="A642" s="7">
        <v>391.0</v>
      </c>
      <c r="B642" s="11" t="s">
        <v>1156</v>
      </c>
      <c r="C642" s="11" t="s">
        <v>1157</v>
      </c>
      <c r="D642" s="7">
        <v>2013.0</v>
      </c>
      <c r="E642" s="11" t="s">
        <v>84</v>
      </c>
      <c r="F642" s="12" t="s">
        <v>39</v>
      </c>
      <c r="G642" s="20">
        <v>12.0</v>
      </c>
      <c r="H642" s="14" t="s">
        <v>40</v>
      </c>
      <c r="I642" s="20">
        <v>0.0</v>
      </c>
      <c r="J642" s="16" t="s">
        <v>3436</v>
      </c>
    </row>
    <row r="643">
      <c r="A643" s="7">
        <v>392.0</v>
      </c>
      <c r="B643" s="8" t="s">
        <v>3766</v>
      </c>
      <c r="C643" s="8" t="s">
        <v>3767</v>
      </c>
      <c r="D643" s="7">
        <v>2013.0</v>
      </c>
      <c r="E643" s="11" t="s">
        <v>84</v>
      </c>
      <c r="F643" s="12" t="s">
        <v>39</v>
      </c>
      <c r="G643" s="20">
        <v>48.0</v>
      </c>
      <c r="H643" s="14" t="s">
        <v>40</v>
      </c>
      <c r="I643" s="20">
        <v>0.0</v>
      </c>
      <c r="J643" s="16" t="s">
        <v>3436</v>
      </c>
    </row>
    <row r="644">
      <c r="A644" s="7">
        <v>393.0</v>
      </c>
      <c r="B644" s="11" t="s">
        <v>1159</v>
      </c>
      <c r="C644" s="11" t="s">
        <v>1160</v>
      </c>
      <c r="D644" s="7">
        <v>2013.0</v>
      </c>
      <c r="E644" s="11" t="s">
        <v>443</v>
      </c>
      <c r="F644" s="12" t="s">
        <v>39</v>
      </c>
      <c r="G644" s="13"/>
      <c r="H644" s="14" t="s">
        <v>40</v>
      </c>
      <c r="I644" s="20">
        <v>0.0</v>
      </c>
      <c r="J644" s="16" t="s">
        <v>3436</v>
      </c>
    </row>
    <row r="645">
      <c r="A645" s="7">
        <v>394.0</v>
      </c>
      <c r="B645" s="11" t="s">
        <v>1162</v>
      </c>
      <c r="C645" s="11" t="s">
        <v>1163</v>
      </c>
      <c r="D645" s="7">
        <v>2013.0</v>
      </c>
      <c r="E645" s="11" t="s">
        <v>47</v>
      </c>
      <c r="F645" s="12" t="s">
        <v>40</v>
      </c>
      <c r="G645" s="20">
        <v>0.0</v>
      </c>
      <c r="H645" s="14" t="s">
        <v>39</v>
      </c>
      <c r="I645" s="20">
        <v>32.0</v>
      </c>
      <c r="J645" s="16" t="s">
        <v>3436</v>
      </c>
    </row>
    <row r="646">
      <c r="A646" s="7">
        <v>396.0</v>
      </c>
      <c r="B646" s="11" t="s">
        <v>1165</v>
      </c>
      <c r="C646" s="11" t="s">
        <v>1166</v>
      </c>
      <c r="D646" s="7">
        <v>2013.0</v>
      </c>
      <c r="E646" s="11" t="s">
        <v>1168</v>
      </c>
      <c r="F646" s="12" t="s">
        <v>39</v>
      </c>
      <c r="G646" s="20">
        <v>124.0</v>
      </c>
      <c r="H646" s="14" t="s">
        <v>40</v>
      </c>
      <c r="I646" s="20">
        <v>0.0</v>
      </c>
      <c r="J646" s="16" t="s">
        <v>3436</v>
      </c>
    </row>
    <row r="647">
      <c r="A647" s="7">
        <v>399.0</v>
      </c>
      <c r="B647" s="11" t="s">
        <v>1179</v>
      </c>
      <c r="C647" s="11" t="s">
        <v>1180</v>
      </c>
      <c r="D647" s="7">
        <v>2013.0</v>
      </c>
      <c r="E647" s="11" t="s">
        <v>47</v>
      </c>
      <c r="F647" s="12" t="s">
        <v>39</v>
      </c>
      <c r="G647" s="20">
        <v>34.0</v>
      </c>
      <c r="H647" s="14" t="s">
        <v>40</v>
      </c>
      <c r="I647" s="20">
        <v>0.0</v>
      </c>
      <c r="J647" s="16" t="s">
        <v>3436</v>
      </c>
    </row>
    <row r="648">
      <c r="A648" s="7">
        <v>402.0</v>
      </c>
      <c r="B648" s="11" t="s">
        <v>1187</v>
      </c>
      <c r="C648" s="11" t="s">
        <v>1188</v>
      </c>
      <c r="D648" s="7">
        <v>2013.0</v>
      </c>
      <c r="E648" s="11" t="s">
        <v>84</v>
      </c>
      <c r="F648" s="12" t="s">
        <v>39</v>
      </c>
      <c r="G648" s="13"/>
      <c r="H648" s="14" t="s">
        <v>40</v>
      </c>
      <c r="I648" s="20">
        <v>0.0</v>
      </c>
      <c r="J648" s="16" t="s">
        <v>3436</v>
      </c>
    </row>
    <row r="649">
      <c r="A649" s="7">
        <v>403.0</v>
      </c>
      <c r="B649" s="11" t="s">
        <v>1190</v>
      </c>
      <c r="C649" s="11" t="s">
        <v>1191</v>
      </c>
      <c r="D649" s="7">
        <v>2013.0</v>
      </c>
      <c r="E649" s="11" t="s">
        <v>1193</v>
      </c>
      <c r="F649" s="12" t="s">
        <v>39</v>
      </c>
      <c r="G649" s="20">
        <v>658.0</v>
      </c>
      <c r="H649" s="14" t="s">
        <v>40</v>
      </c>
      <c r="I649" s="20">
        <v>0.0</v>
      </c>
      <c r="J649" s="16" t="s">
        <v>3436</v>
      </c>
    </row>
    <row r="650">
      <c r="A650" s="7">
        <v>404.0</v>
      </c>
      <c r="B650" s="11" t="s">
        <v>1194</v>
      </c>
      <c r="C650" s="11" t="s">
        <v>1195</v>
      </c>
      <c r="D650" s="7">
        <v>2013.0</v>
      </c>
      <c r="E650" s="11" t="s">
        <v>47</v>
      </c>
      <c r="F650" s="12" t="s">
        <v>39</v>
      </c>
      <c r="G650" s="20">
        <v>49.0</v>
      </c>
      <c r="H650" s="14" t="s">
        <v>40</v>
      </c>
      <c r="I650" s="13"/>
      <c r="J650" s="16" t="s">
        <v>3436</v>
      </c>
    </row>
    <row r="651">
      <c r="A651" s="7">
        <v>405.0</v>
      </c>
      <c r="B651" s="11" t="s">
        <v>1198</v>
      </c>
      <c r="C651" s="11" t="s">
        <v>1199</v>
      </c>
      <c r="D651" s="7">
        <v>2013.0</v>
      </c>
      <c r="E651" s="11" t="s">
        <v>47</v>
      </c>
      <c r="F651" s="12" t="s">
        <v>39</v>
      </c>
      <c r="G651" s="20">
        <v>22.0</v>
      </c>
      <c r="H651" s="14" t="s">
        <v>40</v>
      </c>
      <c r="I651" s="20">
        <v>0.0</v>
      </c>
      <c r="J651" s="16" t="s">
        <v>3436</v>
      </c>
    </row>
    <row r="652">
      <c r="A652" s="7">
        <v>406.0</v>
      </c>
      <c r="B652" s="11" t="s">
        <v>1202</v>
      </c>
      <c r="C652" s="11" t="s">
        <v>1203</v>
      </c>
      <c r="D652" s="7">
        <v>2013.0</v>
      </c>
      <c r="E652" s="11" t="s">
        <v>47</v>
      </c>
      <c r="F652" s="12" t="s">
        <v>39</v>
      </c>
      <c r="G652" s="20">
        <v>61.0</v>
      </c>
      <c r="H652" s="14" t="s">
        <v>40</v>
      </c>
      <c r="I652" s="20">
        <v>0.0</v>
      </c>
      <c r="J652" s="16" t="s">
        <v>3436</v>
      </c>
    </row>
    <row r="653">
      <c r="A653" s="7">
        <v>407.0</v>
      </c>
      <c r="B653" s="11" t="s">
        <v>1205</v>
      </c>
      <c r="C653" s="11" t="s">
        <v>1206</v>
      </c>
      <c r="D653" s="7">
        <v>2013.0</v>
      </c>
      <c r="E653" s="11" t="s">
        <v>47</v>
      </c>
      <c r="F653" s="12" t="s">
        <v>40</v>
      </c>
      <c r="G653" s="20">
        <v>0.0</v>
      </c>
      <c r="H653" s="14" t="s">
        <v>39</v>
      </c>
      <c r="I653" s="20">
        <v>70.0</v>
      </c>
      <c r="J653" s="16" t="s">
        <v>3436</v>
      </c>
    </row>
    <row r="654">
      <c r="A654" s="7">
        <v>409.0</v>
      </c>
      <c r="B654" s="11" t="s">
        <v>1208</v>
      </c>
      <c r="C654" s="11" t="s">
        <v>1209</v>
      </c>
      <c r="D654" s="7">
        <v>2013.0</v>
      </c>
      <c r="E654" s="11" t="s">
        <v>821</v>
      </c>
      <c r="F654" s="12" t="s">
        <v>39</v>
      </c>
      <c r="G654" s="20">
        <v>180.0</v>
      </c>
      <c r="H654" s="14" t="s">
        <v>40</v>
      </c>
      <c r="I654" s="20">
        <v>0.0</v>
      </c>
      <c r="J654" s="16" t="s">
        <v>3436</v>
      </c>
    </row>
    <row r="655">
      <c r="A655" s="7">
        <v>415.0</v>
      </c>
      <c r="B655" s="11" t="s">
        <v>1225</v>
      </c>
      <c r="C655" s="11" t="s">
        <v>1226</v>
      </c>
      <c r="D655" s="7">
        <v>2013.0</v>
      </c>
      <c r="E655" s="11" t="s">
        <v>296</v>
      </c>
      <c r="F655" s="12" t="s">
        <v>39</v>
      </c>
      <c r="G655" s="20">
        <v>65.0</v>
      </c>
      <c r="H655" s="14" t="s">
        <v>40</v>
      </c>
      <c r="I655" s="20">
        <v>0.0</v>
      </c>
      <c r="J655" s="16" t="s">
        <v>3436</v>
      </c>
    </row>
    <row r="656">
      <c r="A656" s="7">
        <v>418.0</v>
      </c>
      <c r="B656" s="11" t="s">
        <v>1232</v>
      </c>
      <c r="C656" s="11" t="s">
        <v>1233</v>
      </c>
      <c r="D656" s="7">
        <v>2013.0</v>
      </c>
      <c r="E656" s="11" t="s">
        <v>1235</v>
      </c>
      <c r="F656" s="12" t="s">
        <v>39</v>
      </c>
      <c r="G656" s="13"/>
      <c r="H656" s="14" t="s">
        <v>40</v>
      </c>
      <c r="I656" s="20">
        <v>0.0</v>
      </c>
      <c r="J656" s="16" t="s">
        <v>3436</v>
      </c>
    </row>
    <row r="657">
      <c r="A657" s="7">
        <v>420.0</v>
      </c>
      <c r="B657" s="11" t="s">
        <v>1236</v>
      </c>
      <c r="C657" s="11" t="s">
        <v>1237</v>
      </c>
      <c r="D657" s="7">
        <v>2013.0</v>
      </c>
      <c r="E657" s="11" t="s">
        <v>1239</v>
      </c>
      <c r="F657" s="12" t="s">
        <v>39</v>
      </c>
      <c r="G657" s="13"/>
      <c r="H657" s="14" t="s">
        <v>40</v>
      </c>
      <c r="I657" s="20">
        <v>0.0</v>
      </c>
      <c r="J657" s="16" t="s">
        <v>3436</v>
      </c>
    </row>
    <row r="658">
      <c r="A658" s="7">
        <v>421.0</v>
      </c>
      <c r="B658" s="11" t="s">
        <v>1241</v>
      </c>
      <c r="C658" s="11" t="s">
        <v>1242</v>
      </c>
      <c r="D658" s="7">
        <v>2013.0</v>
      </c>
      <c r="E658" s="11" t="s">
        <v>443</v>
      </c>
      <c r="F658" s="12" t="s">
        <v>39</v>
      </c>
      <c r="G658" s="20">
        <v>104.0</v>
      </c>
      <c r="H658" s="14" t="s">
        <v>40</v>
      </c>
      <c r="I658" s="20">
        <v>0.0</v>
      </c>
      <c r="J658" s="16" t="s">
        <v>3436</v>
      </c>
    </row>
    <row r="659">
      <c r="A659" s="7">
        <v>422.0</v>
      </c>
      <c r="B659" s="11" t="s">
        <v>1244</v>
      </c>
      <c r="C659" s="11" t="s">
        <v>1245</v>
      </c>
      <c r="D659" s="7">
        <v>2013.0</v>
      </c>
      <c r="E659" s="11" t="s">
        <v>534</v>
      </c>
      <c r="F659" s="12" t="s">
        <v>40</v>
      </c>
      <c r="G659" s="20">
        <v>0.0</v>
      </c>
      <c r="H659" s="14" t="s">
        <v>39</v>
      </c>
      <c r="I659" s="20">
        <v>80.0</v>
      </c>
      <c r="J659" s="16" t="s">
        <v>3436</v>
      </c>
    </row>
    <row r="660">
      <c r="A660" s="7">
        <v>423.0</v>
      </c>
      <c r="B660" s="11" t="s">
        <v>1247</v>
      </c>
      <c r="C660" s="11" t="s">
        <v>1248</v>
      </c>
      <c r="D660" s="7">
        <v>2013.0</v>
      </c>
      <c r="E660" s="11" t="s">
        <v>1250</v>
      </c>
      <c r="F660" s="12" t="s">
        <v>39</v>
      </c>
      <c r="G660" s="20">
        <v>60.0</v>
      </c>
      <c r="H660" s="14" t="s">
        <v>40</v>
      </c>
      <c r="I660" s="20">
        <v>0.0</v>
      </c>
      <c r="J660" s="16" t="s">
        <v>3436</v>
      </c>
    </row>
    <row r="661">
      <c r="A661" s="7">
        <v>426.0</v>
      </c>
      <c r="B661" s="11" t="s">
        <v>1255</v>
      </c>
      <c r="C661" s="11" t="s">
        <v>1256</v>
      </c>
      <c r="D661" s="7">
        <v>2013.0</v>
      </c>
      <c r="E661" s="11" t="s">
        <v>424</v>
      </c>
      <c r="F661" s="12" t="s">
        <v>39</v>
      </c>
      <c r="G661" s="13"/>
      <c r="H661" s="14" t="s">
        <v>40</v>
      </c>
      <c r="I661" s="20">
        <v>0.0</v>
      </c>
      <c r="J661" s="16" t="s">
        <v>3436</v>
      </c>
    </row>
    <row r="662">
      <c r="A662" s="7">
        <v>429.0</v>
      </c>
      <c r="B662" s="11" t="s">
        <v>1258</v>
      </c>
      <c r="C662" s="11" t="s">
        <v>1259</v>
      </c>
      <c r="D662" s="7">
        <v>2013.0</v>
      </c>
      <c r="E662" s="11" t="s">
        <v>47</v>
      </c>
      <c r="F662" s="12" t="s">
        <v>39</v>
      </c>
      <c r="G662" s="20">
        <v>20.0</v>
      </c>
      <c r="H662" s="14" t="s">
        <v>40</v>
      </c>
      <c r="I662" s="20">
        <v>0.0</v>
      </c>
      <c r="J662" s="16" t="s">
        <v>3436</v>
      </c>
    </row>
    <row r="663">
      <c r="A663" s="7">
        <v>432.0</v>
      </c>
      <c r="B663" s="11" t="s">
        <v>1261</v>
      </c>
      <c r="C663" s="11" t="s">
        <v>1262</v>
      </c>
      <c r="D663" s="7">
        <v>2013.0</v>
      </c>
      <c r="E663" s="11" t="s">
        <v>47</v>
      </c>
      <c r="F663" s="12" t="s">
        <v>39</v>
      </c>
      <c r="G663" s="20">
        <v>36.0</v>
      </c>
      <c r="H663" s="14" t="s">
        <v>40</v>
      </c>
      <c r="I663" s="20">
        <v>0.0</v>
      </c>
      <c r="J663" s="16" t="s">
        <v>3436</v>
      </c>
    </row>
    <row r="664">
      <c r="A664" s="7">
        <v>433.0</v>
      </c>
      <c r="B664" s="11" t="s">
        <v>1265</v>
      </c>
      <c r="C664" s="11" t="s">
        <v>1266</v>
      </c>
      <c r="D664" s="7">
        <v>2013.0</v>
      </c>
      <c r="E664" s="11" t="s">
        <v>47</v>
      </c>
      <c r="F664" s="12" t="s">
        <v>39</v>
      </c>
      <c r="G664" s="20">
        <v>50.0</v>
      </c>
      <c r="H664" s="14" t="s">
        <v>40</v>
      </c>
      <c r="I664" s="20">
        <v>0.0</v>
      </c>
      <c r="J664" s="16" t="s">
        <v>3436</v>
      </c>
    </row>
    <row r="665">
      <c r="A665" s="7">
        <v>434.0</v>
      </c>
      <c r="B665" s="11" t="s">
        <v>1268</v>
      </c>
      <c r="C665" s="11" t="s">
        <v>1269</v>
      </c>
      <c r="D665" s="7">
        <v>2013.0</v>
      </c>
      <c r="E665" s="11" t="s">
        <v>1271</v>
      </c>
      <c r="F665" s="12" t="s">
        <v>40</v>
      </c>
      <c r="G665" s="20">
        <v>0.0</v>
      </c>
      <c r="H665" s="14" t="s">
        <v>39</v>
      </c>
      <c r="I665" s="20">
        <v>178.0</v>
      </c>
      <c r="J665" s="16" t="s">
        <v>3436</v>
      </c>
    </row>
    <row r="666">
      <c r="A666" s="7">
        <v>435.0</v>
      </c>
      <c r="B666" s="11" t="s">
        <v>1273</v>
      </c>
      <c r="C666" s="11" t="s">
        <v>1274</v>
      </c>
      <c r="D666" s="7">
        <v>2013.0</v>
      </c>
      <c r="E666" s="11" t="s">
        <v>1276</v>
      </c>
      <c r="F666" s="12" t="s">
        <v>39</v>
      </c>
      <c r="G666" s="20">
        <v>12.0</v>
      </c>
      <c r="H666" s="14" t="s">
        <v>40</v>
      </c>
      <c r="I666" s="20">
        <v>0.0</v>
      </c>
      <c r="J666" s="16" t="s">
        <v>3436</v>
      </c>
    </row>
    <row r="667">
      <c r="A667" s="7">
        <v>436.0</v>
      </c>
      <c r="B667" s="11" t="s">
        <v>1278</v>
      </c>
      <c r="C667" s="11" t="s">
        <v>1279</v>
      </c>
      <c r="D667" s="7">
        <v>2013.0</v>
      </c>
      <c r="E667" s="11" t="s">
        <v>47</v>
      </c>
      <c r="F667" s="12" t="s">
        <v>39</v>
      </c>
      <c r="G667" s="20">
        <v>151.0</v>
      </c>
      <c r="H667" s="14" t="s">
        <v>40</v>
      </c>
      <c r="I667" s="20">
        <v>0.0</v>
      </c>
      <c r="J667" s="16" t="s">
        <v>3436</v>
      </c>
    </row>
    <row r="668">
      <c r="A668" s="7">
        <v>437.0</v>
      </c>
      <c r="B668" s="11" t="s">
        <v>1281</v>
      </c>
      <c r="C668" s="11" t="s">
        <v>1282</v>
      </c>
      <c r="D668" s="7">
        <v>2013.0</v>
      </c>
      <c r="E668" s="11" t="s">
        <v>73</v>
      </c>
      <c r="F668" s="12" t="s">
        <v>39</v>
      </c>
      <c r="G668" s="20">
        <v>6.0</v>
      </c>
      <c r="H668" s="14" t="s">
        <v>40</v>
      </c>
      <c r="I668" s="20">
        <v>0.0</v>
      </c>
      <c r="J668" s="16" t="s">
        <v>3436</v>
      </c>
    </row>
    <row r="669">
      <c r="A669" s="7">
        <v>438.0</v>
      </c>
      <c r="B669" s="11" t="s">
        <v>1284</v>
      </c>
      <c r="C669" s="11" t="s">
        <v>1285</v>
      </c>
      <c r="D669" s="7">
        <v>2013.0</v>
      </c>
      <c r="E669" s="11" t="s">
        <v>424</v>
      </c>
      <c r="F669" s="12" t="s">
        <v>39</v>
      </c>
      <c r="G669" s="13"/>
      <c r="H669" s="14" t="s">
        <v>40</v>
      </c>
      <c r="I669" s="20">
        <v>0.0</v>
      </c>
      <c r="J669" s="16" t="s">
        <v>3436</v>
      </c>
    </row>
    <row r="670">
      <c r="A670" s="7">
        <v>440.0</v>
      </c>
      <c r="B670" s="11" t="s">
        <v>1290</v>
      </c>
      <c r="C670" s="11" t="s">
        <v>1291</v>
      </c>
      <c r="D670" s="7">
        <v>2013.0</v>
      </c>
      <c r="E670" s="11" t="s">
        <v>1293</v>
      </c>
      <c r="F670" s="12" t="s">
        <v>40</v>
      </c>
      <c r="G670" s="20">
        <v>0.0</v>
      </c>
      <c r="H670" s="14" t="s">
        <v>39</v>
      </c>
      <c r="I670" s="20">
        <v>30.0</v>
      </c>
      <c r="J670" s="16" t="s">
        <v>3436</v>
      </c>
    </row>
    <row r="671">
      <c r="A671" s="7">
        <v>441.0</v>
      </c>
      <c r="B671" s="11" t="s">
        <v>1294</v>
      </c>
      <c r="C671" s="11" t="s">
        <v>1295</v>
      </c>
      <c r="D671" s="7">
        <v>2013.0</v>
      </c>
      <c r="E671" s="11" t="s">
        <v>74</v>
      </c>
      <c r="F671" s="12" t="s">
        <v>40</v>
      </c>
      <c r="G671" s="20">
        <v>0.0</v>
      </c>
      <c r="H671" s="14" t="s">
        <v>39</v>
      </c>
      <c r="I671" s="20">
        <v>90.0</v>
      </c>
      <c r="J671" s="16" t="s">
        <v>3436</v>
      </c>
    </row>
    <row r="672">
      <c r="A672" s="7">
        <v>442.0</v>
      </c>
      <c r="B672" s="11" t="s">
        <v>1298</v>
      </c>
      <c r="C672" s="11" t="s">
        <v>1299</v>
      </c>
      <c r="D672" s="7">
        <v>2013.0</v>
      </c>
      <c r="E672" s="11" t="s">
        <v>201</v>
      </c>
      <c r="F672" s="12" t="s">
        <v>39</v>
      </c>
      <c r="G672" s="20">
        <v>33.0</v>
      </c>
      <c r="H672" s="14" t="s">
        <v>40</v>
      </c>
      <c r="I672" s="20">
        <v>0.0</v>
      </c>
      <c r="J672" s="16" t="s">
        <v>3436</v>
      </c>
    </row>
    <row r="673">
      <c r="A673" s="7">
        <v>443.0</v>
      </c>
      <c r="B673" s="11" t="s">
        <v>1301</v>
      </c>
      <c r="C673" s="11" t="s">
        <v>1302</v>
      </c>
      <c r="D673" s="7">
        <v>2013.0</v>
      </c>
      <c r="E673" s="80"/>
      <c r="F673" s="12" t="s">
        <v>39</v>
      </c>
      <c r="G673" s="20">
        <v>66.0</v>
      </c>
      <c r="H673" s="14" t="s">
        <v>40</v>
      </c>
      <c r="I673" s="20">
        <v>0.0</v>
      </c>
      <c r="J673" s="16" t="s">
        <v>3436</v>
      </c>
    </row>
    <row r="674">
      <c r="A674" s="7">
        <v>445.0</v>
      </c>
      <c r="B674" s="11" t="s">
        <v>1305</v>
      </c>
      <c r="C674" s="11" t="s">
        <v>1306</v>
      </c>
      <c r="D674" s="7">
        <v>2013.0</v>
      </c>
      <c r="E674" s="11" t="s">
        <v>1308</v>
      </c>
      <c r="F674" s="12" t="s">
        <v>39</v>
      </c>
      <c r="G674" s="20">
        <v>3.0</v>
      </c>
      <c r="H674" s="14" t="s">
        <v>40</v>
      </c>
      <c r="I674" s="20">
        <v>0.0</v>
      </c>
      <c r="J674" s="16" t="s">
        <v>3436</v>
      </c>
    </row>
    <row r="675">
      <c r="A675" s="7">
        <v>447.0</v>
      </c>
      <c r="B675" s="8" t="s">
        <v>3770</v>
      </c>
      <c r="C675" s="8" t="s">
        <v>3771</v>
      </c>
      <c r="D675" s="7">
        <v>2013.0</v>
      </c>
      <c r="E675" s="11" t="s">
        <v>201</v>
      </c>
      <c r="F675" s="12" t="s">
        <v>40</v>
      </c>
      <c r="G675" s="20">
        <v>0.0</v>
      </c>
      <c r="H675" s="14" t="s">
        <v>39</v>
      </c>
      <c r="I675" s="20" t="s">
        <v>74</v>
      </c>
      <c r="J675" s="16" t="s">
        <v>3436</v>
      </c>
    </row>
    <row r="676">
      <c r="A676" s="7">
        <v>448.0</v>
      </c>
      <c r="B676" s="11" t="s">
        <v>1314</v>
      </c>
      <c r="C676" s="11" t="s">
        <v>1315</v>
      </c>
      <c r="D676" s="7">
        <v>2013.0</v>
      </c>
      <c r="E676" s="11" t="s">
        <v>73</v>
      </c>
      <c r="F676" s="12" t="s">
        <v>39</v>
      </c>
      <c r="G676" s="20">
        <v>80.0</v>
      </c>
      <c r="H676" s="14" t="s">
        <v>40</v>
      </c>
      <c r="I676" s="20">
        <v>0.0</v>
      </c>
      <c r="J676" s="16" t="s">
        <v>3436</v>
      </c>
    </row>
    <row r="677">
      <c r="A677" s="7">
        <v>449.0</v>
      </c>
      <c r="B677" s="11" t="s">
        <v>1317</v>
      </c>
      <c r="C677" s="11" t="s">
        <v>1318</v>
      </c>
      <c r="D677" s="7">
        <v>2013.0</v>
      </c>
      <c r="E677" s="11" t="s">
        <v>47</v>
      </c>
      <c r="F677" s="12" t="s">
        <v>39</v>
      </c>
      <c r="G677" s="20">
        <v>64.0</v>
      </c>
      <c r="H677" s="14" t="s">
        <v>40</v>
      </c>
      <c r="I677" s="20">
        <v>0.0</v>
      </c>
      <c r="J677" s="16" t="s">
        <v>3436</v>
      </c>
    </row>
    <row r="678">
      <c r="A678" s="7">
        <v>451.0</v>
      </c>
      <c r="B678" s="11" t="s">
        <v>1320</v>
      </c>
      <c r="C678" s="11" t="s">
        <v>1321</v>
      </c>
      <c r="D678" s="7">
        <v>2013.0</v>
      </c>
      <c r="E678" s="11" t="s">
        <v>47</v>
      </c>
      <c r="F678" s="12" t="s">
        <v>39</v>
      </c>
      <c r="G678" s="20">
        <v>76.0</v>
      </c>
      <c r="H678" s="14" t="s">
        <v>40</v>
      </c>
      <c r="I678" s="20">
        <v>0.0</v>
      </c>
      <c r="J678" s="16" t="s">
        <v>3436</v>
      </c>
    </row>
    <row r="679">
      <c r="A679" s="7">
        <v>453.0</v>
      </c>
      <c r="B679" s="11" t="s">
        <v>1323</v>
      </c>
      <c r="C679" s="11" t="s">
        <v>1324</v>
      </c>
      <c r="D679" s="7">
        <v>2013.0</v>
      </c>
      <c r="E679" s="11" t="s">
        <v>1326</v>
      </c>
      <c r="F679" s="12" t="s">
        <v>40</v>
      </c>
      <c r="G679" s="20">
        <v>0.0</v>
      </c>
      <c r="H679" s="14" t="s">
        <v>39</v>
      </c>
      <c r="I679" s="20">
        <v>30.0</v>
      </c>
      <c r="J679" s="16" t="s">
        <v>3436</v>
      </c>
    </row>
    <row r="680">
      <c r="A680" s="7">
        <v>454.0</v>
      </c>
      <c r="B680" s="11" t="s">
        <v>1327</v>
      </c>
      <c r="C680" s="11" t="s">
        <v>1328</v>
      </c>
      <c r="D680" s="7">
        <v>2013.0</v>
      </c>
      <c r="E680" s="11" t="s">
        <v>201</v>
      </c>
      <c r="F680" s="12" t="s">
        <v>39</v>
      </c>
      <c r="G680" s="20">
        <v>54.0</v>
      </c>
      <c r="H680" s="14" t="s">
        <v>40</v>
      </c>
      <c r="I680" s="20">
        <v>0.0</v>
      </c>
      <c r="J680" s="16" t="s">
        <v>3436</v>
      </c>
    </row>
    <row r="681">
      <c r="A681" s="7">
        <v>456.0</v>
      </c>
      <c r="B681" s="11" t="s">
        <v>1334</v>
      </c>
      <c r="C681" s="11" t="s">
        <v>1335</v>
      </c>
      <c r="D681" s="7">
        <v>2013.0</v>
      </c>
      <c r="E681" s="11" t="s">
        <v>84</v>
      </c>
      <c r="F681" s="12" t="s">
        <v>39</v>
      </c>
      <c r="G681" s="20">
        <v>36.0</v>
      </c>
      <c r="H681" s="14" t="s">
        <v>40</v>
      </c>
      <c r="I681" s="20">
        <v>0.0</v>
      </c>
      <c r="J681" s="16" t="s">
        <v>3436</v>
      </c>
    </row>
    <row r="682">
      <c r="A682" s="7">
        <v>458.0</v>
      </c>
      <c r="B682" s="11" t="s">
        <v>1338</v>
      </c>
      <c r="C682" s="11" t="s">
        <v>1339</v>
      </c>
      <c r="D682" s="7">
        <v>2012.0</v>
      </c>
      <c r="E682" s="11" t="s">
        <v>47</v>
      </c>
      <c r="F682" s="12" t="s">
        <v>39</v>
      </c>
      <c r="G682" s="13"/>
      <c r="H682" s="14" t="s">
        <v>40</v>
      </c>
      <c r="I682" s="20">
        <v>0.0</v>
      </c>
      <c r="J682" s="16" t="s">
        <v>3436</v>
      </c>
    </row>
    <row r="683">
      <c r="A683" s="7">
        <v>460.0</v>
      </c>
      <c r="B683" s="11" t="s">
        <v>1341</v>
      </c>
      <c r="C683" s="11" t="s">
        <v>1342</v>
      </c>
      <c r="D683" s="7">
        <v>2012.0</v>
      </c>
      <c r="E683" s="11" t="s">
        <v>1344</v>
      </c>
      <c r="F683" s="12" t="s">
        <v>39</v>
      </c>
      <c r="G683" s="13"/>
      <c r="H683" s="14" t="s">
        <v>40</v>
      </c>
      <c r="I683" s="13"/>
      <c r="J683" s="16" t="s">
        <v>3436</v>
      </c>
    </row>
    <row r="684">
      <c r="A684" s="7">
        <v>462.0</v>
      </c>
      <c r="B684" s="11" t="s">
        <v>1345</v>
      </c>
      <c r="C684" s="11" t="s">
        <v>1346</v>
      </c>
      <c r="D684" s="7">
        <v>2012.0</v>
      </c>
      <c r="E684" s="11" t="s">
        <v>443</v>
      </c>
      <c r="F684" s="12" t="s">
        <v>39</v>
      </c>
      <c r="G684" s="13"/>
      <c r="H684" s="14" t="s">
        <v>40</v>
      </c>
      <c r="I684" s="13"/>
      <c r="J684" s="16" t="s">
        <v>3436</v>
      </c>
    </row>
    <row r="685">
      <c r="A685" s="7">
        <v>464.0</v>
      </c>
      <c r="B685" s="11" t="s">
        <v>1351</v>
      </c>
      <c r="C685" s="11" t="s">
        <v>1352</v>
      </c>
      <c r="D685" s="7">
        <v>2012.0</v>
      </c>
      <c r="E685" s="11" t="s">
        <v>47</v>
      </c>
      <c r="F685" s="12" t="s">
        <v>39</v>
      </c>
      <c r="G685" s="20">
        <v>64.0</v>
      </c>
      <c r="H685" s="14" t="s">
        <v>40</v>
      </c>
      <c r="I685" s="20">
        <v>0.0</v>
      </c>
      <c r="J685" s="16" t="s">
        <v>3436</v>
      </c>
    </row>
    <row r="686">
      <c r="A686" s="7">
        <v>465.0</v>
      </c>
      <c r="B686" s="11" t="s">
        <v>1354</v>
      </c>
      <c r="C686" s="11" t="s">
        <v>1355</v>
      </c>
      <c r="D686" s="7">
        <v>2012.0</v>
      </c>
      <c r="E686" s="11" t="s">
        <v>1357</v>
      </c>
      <c r="F686" s="12" t="s">
        <v>40</v>
      </c>
      <c r="G686" s="20">
        <v>0.0</v>
      </c>
      <c r="H686" s="14" t="s">
        <v>39</v>
      </c>
      <c r="I686" s="20">
        <v>30.0</v>
      </c>
      <c r="J686" s="16" t="s">
        <v>3436</v>
      </c>
    </row>
    <row r="687">
      <c r="A687" s="7">
        <v>467.0</v>
      </c>
      <c r="B687" s="11" t="s">
        <v>1359</v>
      </c>
      <c r="C687" s="11" t="s">
        <v>1360</v>
      </c>
      <c r="D687" s="7">
        <v>2012.0</v>
      </c>
      <c r="E687" s="11" t="s">
        <v>47</v>
      </c>
      <c r="F687" s="12" t="s">
        <v>39</v>
      </c>
      <c r="G687" s="20">
        <v>18.0</v>
      </c>
      <c r="H687" s="14" t="s">
        <v>40</v>
      </c>
      <c r="I687" s="20">
        <v>0.0</v>
      </c>
      <c r="J687" s="16" t="s">
        <v>3436</v>
      </c>
    </row>
    <row r="688">
      <c r="A688" s="7">
        <v>469.0</v>
      </c>
      <c r="B688" s="11" t="s">
        <v>1363</v>
      </c>
      <c r="C688" s="11" t="s">
        <v>1364</v>
      </c>
      <c r="D688" s="7">
        <v>2012.0</v>
      </c>
      <c r="E688" s="11" t="s">
        <v>443</v>
      </c>
      <c r="F688" s="12" t="s">
        <v>39</v>
      </c>
      <c r="G688" s="13"/>
      <c r="H688" s="14" t="s">
        <v>40</v>
      </c>
      <c r="I688" s="13"/>
      <c r="J688" s="16" t="s">
        <v>3436</v>
      </c>
    </row>
    <row r="689">
      <c r="A689" s="7">
        <v>471.0</v>
      </c>
      <c r="B689" s="11" t="s">
        <v>1366</v>
      </c>
      <c r="C689" s="11" t="s">
        <v>1367</v>
      </c>
      <c r="D689" s="7">
        <v>2012.0</v>
      </c>
      <c r="E689" s="11" t="s">
        <v>47</v>
      </c>
      <c r="F689" s="12" t="s">
        <v>39</v>
      </c>
      <c r="G689" s="13"/>
      <c r="H689" s="14" t="s">
        <v>40</v>
      </c>
      <c r="I689" s="20">
        <v>0.0</v>
      </c>
      <c r="J689" s="16" t="s">
        <v>3436</v>
      </c>
    </row>
    <row r="690">
      <c r="A690" s="7">
        <v>472.0</v>
      </c>
      <c r="B690" s="11" t="s">
        <v>1369</v>
      </c>
      <c r="C690" s="11" t="s">
        <v>1370</v>
      </c>
      <c r="D690" s="7">
        <v>2012.0</v>
      </c>
      <c r="E690" s="11" t="s">
        <v>47</v>
      </c>
      <c r="F690" s="12" t="s">
        <v>39</v>
      </c>
      <c r="G690" s="13"/>
      <c r="H690" s="14" t="s">
        <v>40</v>
      </c>
      <c r="I690" s="13"/>
      <c r="J690" s="16" t="s">
        <v>3436</v>
      </c>
    </row>
    <row r="691">
      <c r="A691" s="7">
        <v>474.0</v>
      </c>
      <c r="B691" s="11" t="s">
        <v>1376</v>
      </c>
      <c r="C691" s="11" t="s">
        <v>1377</v>
      </c>
      <c r="D691" s="7">
        <v>2012.0</v>
      </c>
      <c r="E691" s="11" t="s">
        <v>1379</v>
      </c>
      <c r="F691" s="12" t="s">
        <v>39</v>
      </c>
      <c r="G691" s="20">
        <v>52.0</v>
      </c>
      <c r="H691" s="14" t="s">
        <v>40</v>
      </c>
      <c r="I691" s="20">
        <v>0.0</v>
      </c>
      <c r="J691" s="16" t="s">
        <v>3436</v>
      </c>
    </row>
    <row r="692">
      <c r="A692" s="7">
        <v>475.0</v>
      </c>
      <c r="B692" s="11" t="s">
        <v>1381</v>
      </c>
      <c r="C692" s="11" t="s">
        <v>1382</v>
      </c>
      <c r="D692" s="7">
        <v>2012.0</v>
      </c>
      <c r="E692" s="11" t="s">
        <v>766</v>
      </c>
      <c r="F692" s="12" t="s">
        <v>39</v>
      </c>
      <c r="G692" s="31">
        <v>24.0</v>
      </c>
      <c r="H692" s="14" t="s">
        <v>40</v>
      </c>
      <c r="I692" s="20">
        <v>0.0</v>
      </c>
      <c r="J692" s="16" t="s">
        <v>3436</v>
      </c>
    </row>
    <row r="693">
      <c r="A693" s="7">
        <v>477.0</v>
      </c>
      <c r="B693" s="11" t="s">
        <v>1384</v>
      </c>
      <c r="C693" s="11" t="s">
        <v>1385</v>
      </c>
      <c r="D693" s="7">
        <v>2012.0</v>
      </c>
      <c r="E693" s="11" t="s">
        <v>54</v>
      </c>
      <c r="F693" s="12" t="s">
        <v>40</v>
      </c>
      <c r="G693" s="20">
        <v>0.0</v>
      </c>
      <c r="H693" s="14" t="s">
        <v>39</v>
      </c>
      <c r="I693" s="20">
        <v>120.0</v>
      </c>
      <c r="J693" s="16" t="s">
        <v>3436</v>
      </c>
    </row>
    <row r="694">
      <c r="A694" s="7">
        <v>478.0</v>
      </c>
      <c r="B694" s="11" t="s">
        <v>1387</v>
      </c>
      <c r="C694" s="11" t="s">
        <v>1388</v>
      </c>
      <c r="D694" s="7">
        <v>2012.0</v>
      </c>
      <c r="E694" s="11" t="s">
        <v>140</v>
      </c>
      <c r="F694" s="12" t="s">
        <v>39</v>
      </c>
      <c r="G694" s="13"/>
      <c r="H694" s="14" t="s">
        <v>40</v>
      </c>
      <c r="I694" s="20">
        <v>0.0</v>
      </c>
      <c r="J694" s="16" t="s">
        <v>3436</v>
      </c>
    </row>
    <row r="695">
      <c r="A695" s="7">
        <v>483.0</v>
      </c>
      <c r="B695" s="11" t="s">
        <v>1395</v>
      </c>
      <c r="C695" s="11" t="s">
        <v>1396</v>
      </c>
      <c r="D695" s="7">
        <v>2012.0</v>
      </c>
      <c r="E695" s="11" t="s">
        <v>1398</v>
      </c>
      <c r="F695" s="12" t="s">
        <v>39</v>
      </c>
      <c r="G695" s="20">
        <v>59.0</v>
      </c>
      <c r="H695" s="14" t="s">
        <v>40</v>
      </c>
      <c r="I695" s="20">
        <v>0.0</v>
      </c>
      <c r="J695" s="16" t="s">
        <v>3436</v>
      </c>
    </row>
    <row r="696">
      <c r="A696" s="7">
        <v>484.0</v>
      </c>
      <c r="B696" s="11" t="s">
        <v>1399</v>
      </c>
      <c r="C696" s="11" t="s">
        <v>1400</v>
      </c>
      <c r="D696" s="7">
        <v>2012.0</v>
      </c>
      <c r="E696" s="11" t="s">
        <v>54</v>
      </c>
      <c r="F696" s="12" t="s">
        <v>39</v>
      </c>
      <c r="G696" s="13"/>
      <c r="H696" s="14" t="s">
        <v>40</v>
      </c>
      <c r="I696" s="13"/>
      <c r="J696" s="16" t="s">
        <v>3436</v>
      </c>
    </row>
    <row r="697">
      <c r="A697" s="7">
        <v>486.0</v>
      </c>
      <c r="B697" s="11" t="s">
        <v>1406</v>
      </c>
      <c r="C697" s="11" t="s">
        <v>1407</v>
      </c>
      <c r="D697" s="7">
        <v>2012.0</v>
      </c>
      <c r="E697" s="11" t="s">
        <v>370</v>
      </c>
      <c r="F697" s="12" t="s">
        <v>39</v>
      </c>
      <c r="G697" s="20">
        <v>48.0</v>
      </c>
      <c r="H697" s="14" t="s">
        <v>40</v>
      </c>
      <c r="I697" s="20">
        <v>0.0</v>
      </c>
      <c r="J697" s="16" t="s">
        <v>3436</v>
      </c>
    </row>
    <row r="698">
      <c r="A698" s="7">
        <v>487.0</v>
      </c>
      <c r="B698" s="11" t="s">
        <v>1409</v>
      </c>
      <c r="C698" s="11" t="s">
        <v>1410</v>
      </c>
      <c r="D698" s="7">
        <v>2012.0</v>
      </c>
      <c r="E698" s="11" t="s">
        <v>1412</v>
      </c>
      <c r="F698" s="12" t="s">
        <v>40</v>
      </c>
      <c r="G698" s="20">
        <v>0.0</v>
      </c>
      <c r="H698" s="14" t="s">
        <v>39</v>
      </c>
      <c r="I698" s="20">
        <v>60.0</v>
      </c>
      <c r="J698" s="16" t="s">
        <v>3436</v>
      </c>
    </row>
    <row r="699">
      <c r="A699" s="7">
        <v>488.0</v>
      </c>
      <c r="B699" s="11" t="s">
        <v>1413</v>
      </c>
      <c r="C699" s="11" t="s">
        <v>1414</v>
      </c>
      <c r="D699" s="7">
        <v>2012.0</v>
      </c>
      <c r="E699" s="11" t="s">
        <v>1416</v>
      </c>
      <c r="F699" s="12" t="s">
        <v>39</v>
      </c>
      <c r="G699" s="20">
        <v>19.0</v>
      </c>
      <c r="H699" s="14" t="s">
        <v>40</v>
      </c>
      <c r="I699" s="20">
        <v>0.0</v>
      </c>
      <c r="J699" s="16" t="s">
        <v>3436</v>
      </c>
    </row>
    <row r="700">
      <c r="A700" s="7">
        <v>489.0</v>
      </c>
      <c r="B700" s="11" t="s">
        <v>1417</v>
      </c>
      <c r="C700" s="11" t="s">
        <v>1418</v>
      </c>
      <c r="D700" s="7">
        <v>2012.0</v>
      </c>
      <c r="E700" s="11" t="s">
        <v>335</v>
      </c>
      <c r="F700" s="12" t="s">
        <v>39</v>
      </c>
      <c r="G700" s="20">
        <v>56.0</v>
      </c>
      <c r="H700" s="14" t="s">
        <v>40</v>
      </c>
      <c r="I700" s="20">
        <v>0.0</v>
      </c>
      <c r="J700" s="16" t="s">
        <v>3436</v>
      </c>
    </row>
    <row r="701">
      <c r="A701" s="7">
        <v>493.0</v>
      </c>
      <c r="B701" s="8" t="s">
        <v>3774</v>
      </c>
      <c r="C701" s="8" t="s">
        <v>3775</v>
      </c>
      <c r="D701" s="35">
        <v>2012.0</v>
      </c>
      <c r="E701" s="11" t="s">
        <v>140</v>
      </c>
      <c r="F701" s="12" t="s">
        <v>40</v>
      </c>
      <c r="G701" s="20">
        <v>0.0</v>
      </c>
      <c r="H701" s="14" t="s">
        <v>39</v>
      </c>
      <c r="J701" s="16" t="s">
        <v>3436</v>
      </c>
    </row>
    <row r="702">
      <c r="A702" s="7">
        <v>494.0</v>
      </c>
      <c r="B702" s="11" t="s">
        <v>1424</v>
      </c>
      <c r="C702" s="11" t="s">
        <v>1425</v>
      </c>
      <c r="D702" s="7">
        <v>2012.0</v>
      </c>
      <c r="E702" s="11" t="s">
        <v>1427</v>
      </c>
      <c r="F702" s="12" t="s">
        <v>39</v>
      </c>
      <c r="G702" s="13"/>
      <c r="H702" s="14" t="s">
        <v>40</v>
      </c>
      <c r="I702" s="13"/>
      <c r="J702" s="16" t="s">
        <v>3436</v>
      </c>
    </row>
    <row r="703">
      <c r="A703" s="7">
        <v>496.0</v>
      </c>
      <c r="B703" s="11" t="s">
        <v>1429</v>
      </c>
      <c r="C703" s="11" t="s">
        <v>1430</v>
      </c>
      <c r="D703" s="7">
        <v>2012.0</v>
      </c>
      <c r="E703" s="11" t="s">
        <v>84</v>
      </c>
      <c r="F703" s="12" t="s">
        <v>40</v>
      </c>
      <c r="G703" s="20">
        <v>0.0</v>
      </c>
      <c r="H703" s="14" t="s">
        <v>39</v>
      </c>
      <c r="I703" s="13"/>
      <c r="J703" s="16" t="s">
        <v>3436</v>
      </c>
    </row>
    <row r="704">
      <c r="A704" s="7">
        <v>497.0</v>
      </c>
      <c r="B704" s="11" t="s">
        <v>1433</v>
      </c>
      <c r="C704" s="11" t="s">
        <v>1434</v>
      </c>
      <c r="D704" s="7">
        <v>2012.0</v>
      </c>
      <c r="E704" s="11" t="s">
        <v>47</v>
      </c>
      <c r="F704" s="12" t="s">
        <v>40</v>
      </c>
      <c r="G704" s="20">
        <v>0.0</v>
      </c>
      <c r="H704" s="14" t="s">
        <v>39</v>
      </c>
      <c r="I704" s="13"/>
      <c r="J704" s="16" t="s">
        <v>3436</v>
      </c>
    </row>
    <row r="705">
      <c r="A705" s="7">
        <v>498.0</v>
      </c>
      <c r="B705" s="11" t="s">
        <v>1437</v>
      </c>
      <c r="C705" s="11" t="s">
        <v>1438</v>
      </c>
      <c r="D705" s="7">
        <v>2012.0</v>
      </c>
      <c r="E705" s="11" t="s">
        <v>590</v>
      </c>
      <c r="F705" s="12" t="s">
        <v>39</v>
      </c>
      <c r="G705" s="13"/>
      <c r="H705" s="14" t="s">
        <v>40</v>
      </c>
      <c r="I705" s="20">
        <v>0.0</v>
      </c>
      <c r="J705" s="16" t="s">
        <v>3436</v>
      </c>
    </row>
    <row r="706">
      <c r="A706" s="7">
        <v>500.0</v>
      </c>
      <c r="B706" s="11" t="s">
        <v>1445</v>
      </c>
      <c r="C706" s="11" t="s">
        <v>1446</v>
      </c>
      <c r="D706" s="7">
        <v>2012.0</v>
      </c>
      <c r="E706" s="11" t="s">
        <v>47</v>
      </c>
      <c r="F706" s="12" t="s">
        <v>39</v>
      </c>
      <c r="G706" s="13"/>
      <c r="H706" s="14" t="s">
        <v>40</v>
      </c>
      <c r="I706" s="20">
        <v>0.0</v>
      </c>
      <c r="J706" s="16" t="s">
        <v>3436</v>
      </c>
    </row>
    <row r="707">
      <c r="A707" s="7">
        <v>502.0</v>
      </c>
      <c r="B707" s="11" t="s">
        <v>1452</v>
      </c>
      <c r="C707" s="11" t="s">
        <v>1453</v>
      </c>
      <c r="D707" s="7">
        <v>2012.0</v>
      </c>
      <c r="E707" s="11" t="s">
        <v>988</v>
      </c>
      <c r="F707" s="12" t="s">
        <v>39</v>
      </c>
      <c r="G707" s="20">
        <v>21.0</v>
      </c>
      <c r="H707" s="14" t="s">
        <v>40</v>
      </c>
      <c r="I707" s="20">
        <v>0.0</v>
      </c>
      <c r="J707" s="16" t="s">
        <v>3436</v>
      </c>
    </row>
    <row r="708">
      <c r="A708" s="7">
        <v>503.0</v>
      </c>
      <c r="B708" s="11" t="s">
        <v>1455</v>
      </c>
      <c r="C708" s="11" t="s">
        <v>1456</v>
      </c>
      <c r="D708" s="7">
        <v>2012.0</v>
      </c>
      <c r="E708" s="11" t="s">
        <v>140</v>
      </c>
      <c r="F708" s="12" t="s">
        <v>40</v>
      </c>
      <c r="G708" s="20">
        <v>0.0</v>
      </c>
      <c r="H708" s="14" t="s">
        <v>39</v>
      </c>
      <c r="I708" s="20">
        <v>32.0</v>
      </c>
      <c r="J708" s="16" t="s">
        <v>3436</v>
      </c>
    </row>
    <row r="709">
      <c r="A709" s="7">
        <v>505.0</v>
      </c>
      <c r="B709" s="11" t="s">
        <v>1462</v>
      </c>
      <c r="C709" s="11" t="s">
        <v>1463</v>
      </c>
      <c r="D709" s="7">
        <v>2012.0</v>
      </c>
      <c r="E709" s="11" t="s">
        <v>47</v>
      </c>
      <c r="F709" s="12" t="s">
        <v>39</v>
      </c>
      <c r="G709" s="20">
        <v>104.0</v>
      </c>
      <c r="H709" s="14" t="s">
        <v>40</v>
      </c>
      <c r="I709" s="20">
        <v>0.0</v>
      </c>
      <c r="J709" s="16" t="s">
        <v>3436</v>
      </c>
    </row>
    <row r="710">
      <c r="A710" s="7">
        <v>506.0</v>
      </c>
      <c r="B710" s="11" t="s">
        <v>1465</v>
      </c>
      <c r="C710" s="11" t="s">
        <v>1466</v>
      </c>
      <c r="D710" s="7">
        <v>2012.0</v>
      </c>
      <c r="E710" s="11" t="s">
        <v>47</v>
      </c>
      <c r="F710" s="12" t="s">
        <v>39</v>
      </c>
      <c r="G710" s="31">
        <v>15.0</v>
      </c>
      <c r="H710" s="14" t="s">
        <v>40</v>
      </c>
      <c r="I710" s="20">
        <v>0.0</v>
      </c>
      <c r="J710" s="16" t="s">
        <v>3436</v>
      </c>
    </row>
    <row r="711">
      <c r="A711" s="7">
        <v>507.0</v>
      </c>
      <c r="B711" s="11" t="s">
        <v>1468</v>
      </c>
      <c r="C711" s="11" t="s">
        <v>1469</v>
      </c>
      <c r="D711" s="7">
        <v>2012.0</v>
      </c>
      <c r="E711" s="11" t="s">
        <v>47</v>
      </c>
      <c r="F711" s="12" t="s">
        <v>39</v>
      </c>
      <c r="G711" s="13"/>
      <c r="H711" s="14" t="s">
        <v>40</v>
      </c>
      <c r="I711" s="13"/>
      <c r="J711" s="16" t="s">
        <v>3436</v>
      </c>
    </row>
    <row r="712">
      <c r="A712" s="7">
        <v>510.0</v>
      </c>
      <c r="B712" s="11" t="s">
        <v>1474</v>
      </c>
      <c r="C712" s="11" t="s">
        <v>1475</v>
      </c>
      <c r="D712" s="7">
        <v>2012.0</v>
      </c>
      <c r="E712" s="11" t="s">
        <v>1477</v>
      </c>
      <c r="F712" s="12" t="s">
        <v>40</v>
      </c>
      <c r="G712" s="13"/>
      <c r="H712" s="14" t="s">
        <v>39</v>
      </c>
      <c r="I712" s="13"/>
      <c r="J712" s="16" t="s">
        <v>3436</v>
      </c>
    </row>
    <row r="713">
      <c r="A713" s="7">
        <v>511.0</v>
      </c>
      <c r="B713" s="11" t="s">
        <v>1479</v>
      </c>
      <c r="C713" s="11" t="s">
        <v>1480</v>
      </c>
      <c r="D713" s="7">
        <v>2012.0</v>
      </c>
      <c r="E713" s="11" t="s">
        <v>84</v>
      </c>
      <c r="F713" s="12" t="s">
        <v>39</v>
      </c>
      <c r="G713" s="20">
        <v>16.0</v>
      </c>
      <c r="H713" s="14" t="s">
        <v>40</v>
      </c>
      <c r="I713" s="20">
        <v>0.0</v>
      </c>
      <c r="J713" s="16" t="s">
        <v>3436</v>
      </c>
    </row>
    <row r="714">
      <c r="A714" s="7">
        <v>512.0</v>
      </c>
      <c r="B714" s="11" t="s">
        <v>1483</v>
      </c>
      <c r="C714" s="11" t="s">
        <v>1484</v>
      </c>
      <c r="D714" s="7">
        <v>2012.0</v>
      </c>
      <c r="E714" s="11" t="s">
        <v>84</v>
      </c>
      <c r="F714" s="12" t="s">
        <v>39</v>
      </c>
      <c r="G714" s="13"/>
      <c r="H714" s="14" t="s">
        <v>40</v>
      </c>
      <c r="I714" s="13"/>
      <c r="J714" s="16" t="s">
        <v>3436</v>
      </c>
    </row>
    <row r="715">
      <c r="A715" s="7">
        <v>515.0</v>
      </c>
      <c r="B715" s="11" t="s">
        <v>1496</v>
      </c>
      <c r="C715" s="11" t="s">
        <v>1497</v>
      </c>
      <c r="D715" s="7">
        <v>2012.0</v>
      </c>
      <c r="E715" s="11" t="s">
        <v>1053</v>
      </c>
      <c r="F715" s="12" t="s">
        <v>40</v>
      </c>
      <c r="G715" s="20">
        <v>0.0</v>
      </c>
      <c r="H715" s="14" t="s">
        <v>39</v>
      </c>
      <c r="I715" s="13"/>
      <c r="J715" s="16" t="s">
        <v>3436</v>
      </c>
    </row>
    <row r="716">
      <c r="A716" s="7">
        <v>517.0</v>
      </c>
      <c r="B716" s="11" t="s">
        <v>1500</v>
      </c>
      <c r="C716" s="11" t="s">
        <v>1501</v>
      </c>
      <c r="D716" s="7">
        <v>2012.0</v>
      </c>
      <c r="E716" s="11" t="s">
        <v>73</v>
      </c>
      <c r="F716" s="12" t="s">
        <v>40</v>
      </c>
      <c r="G716" s="20">
        <v>0.0</v>
      </c>
      <c r="H716" s="14" t="s">
        <v>39</v>
      </c>
      <c r="I716" s="13"/>
      <c r="J716" s="16" t="s">
        <v>3436</v>
      </c>
    </row>
    <row r="717">
      <c r="A717" s="7">
        <v>520.0</v>
      </c>
      <c r="B717" s="11" t="s">
        <v>1508</v>
      </c>
      <c r="C717" s="11" t="s">
        <v>1509</v>
      </c>
      <c r="D717" s="7">
        <v>2012.0</v>
      </c>
      <c r="E717" s="11" t="s">
        <v>201</v>
      </c>
      <c r="F717" s="12" t="s">
        <v>39</v>
      </c>
      <c r="G717" s="13"/>
      <c r="H717" s="14" t="s">
        <v>40</v>
      </c>
      <c r="I717" s="20">
        <v>0.0</v>
      </c>
      <c r="J717" s="16" t="s">
        <v>3436</v>
      </c>
    </row>
    <row r="718">
      <c r="A718" s="7">
        <v>521.0</v>
      </c>
      <c r="B718" s="11" t="s">
        <v>1512</v>
      </c>
      <c r="C718" s="11" t="s">
        <v>1513</v>
      </c>
      <c r="D718" s="7">
        <v>2012.0</v>
      </c>
      <c r="E718" s="11" t="s">
        <v>84</v>
      </c>
      <c r="F718" s="12" t="s">
        <v>40</v>
      </c>
      <c r="G718" s="20">
        <v>0.0</v>
      </c>
      <c r="H718" s="14" t="s">
        <v>39</v>
      </c>
      <c r="I718" s="31">
        <v>60.0</v>
      </c>
      <c r="J718" s="16" t="s">
        <v>3436</v>
      </c>
    </row>
    <row r="719">
      <c r="A719" s="7">
        <v>522.0</v>
      </c>
      <c r="B719" s="11" t="s">
        <v>1516</v>
      </c>
      <c r="C719" s="11" t="s">
        <v>1517</v>
      </c>
      <c r="D719" s="7">
        <v>2012.0</v>
      </c>
      <c r="E719" s="11" t="s">
        <v>424</v>
      </c>
      <c r="F719" s="12" t="s">
        <v>39</v>
      </c>
      <c r="G719" s="13"/>
      <c r="H719" s="14" t="s">
        <v>40</v>
      </c>
      <c r="I719" s="20">
        <v>0.0</v>
      </c>
      <c r="J719" s="16" t="s">
        <v>3436</v>
      </c>
    </row>
    <row r="720">
      <c r="A720" s="7">
        <v>523.0</v>
      </c>
      <c r="B720" s="11" t="s">
        <v>1519</v>
      </c>
      <c r="C720" s="11" t="s">
        <v>1520</v>
      </c>
      <c r="D720" s="7">
        <v>2012.0</v>
      </c>
      <c r="E720" s="11" t="s">
        <v>1344</v>
      </c>
      <c r="F720" s="12" t="s">
        <v>39</v>
      </c>
      <c r="G720" s="20">
        <v>240.0</v>
      </c>
      <c r="H720" s="14" t="s">
        <v>40</v>
      </c>
      <c r="I720" s="20">
        <v>0.0</v>
      </c>
      <c r="J720" s="16" t="s">
        <v>3436</v>
      </c>
    </row>
    <row r="721">
      <c r="A721" s="7">
        <v>525.0</v>
      </c>
      <c r="B721" s="11" t="s">
        <v>1523</v>
      </c>
      <c r="C721" s="11" t="s">
        <v>1524</v>
      </c>
      <c r="D721" s="7">
        <v>2012.0</v>
      </c>
      <c r="E721" s="11" t="s">
        <v>742</v>
      </c>
      <c r="F721" s="12" t="s">
        <v>39</v>
      </c>
      <c r="G721" s="20">
        <v>31.0</v>
      </c>
      <c r="H721" s="14" t="s">
        <v>40</v>
      </c>
      <c r="I721" s="20">
        <v>0.0</v>
      </c>
      <c r="J721" s="16" t="s">
        <v>3436</v>
      </c>
    </row>
    <row r="722">
      <c r="A722" s="7">
        <v>526.0</v>
      </c>
      <c r="B722" s="11" t="s">
        <v>1526</v>
      </c>
      <c r="C722" s="11" t="s">
        <v>1527</v>
      </c>
      <c r="D722" s="7">
        <v>2012.0</v>
      </c>
      <c r="E722" s="11" t="s">
        <v>84</v>
      </c>
      <c r="F722" s="12" t="s">
        <v>39</v>
      </c>
      <c r="G722" s="20">
        <v>30.0</v>
      </c>
      <c r="H722" s="14" t="s">
        <v>40</v>
      </c>
      <c r="I722" s="20">
        <v>0.0</v>
      </c>
      <c r="J722" s="16" t="s">
        <v>3436</v>
      </c>
    </row>
    <row r="723">
      <c r="A723" s="7">
        <v>527.0</v>
      </c>
      <c r="B723" s="11" t="s">
        <v>1529</v>
      </c>
      <c r="C723" s="11" t="s">
        <v>1530</v>
      </c>
      <c r="D723" s="7">
        <v>2012.0</v>
      </c>
      <c r="E723" s="11" t="s">
        <v>310</v>
      </c>
      <c r="F723" s="12" t="s">
        <v>39</v>
      </c>
      <c r="G723" s="20">
        <v>24.0</v>
      </c>
      <c r="H723" s="14" t="s">
        <v>40</v>
      </c>
      <c r="I723" s="20">
        <v>0.0</v>
      </c>
      <c r="J723" s="16" t="s">
        <v>3436</v>
      </c>
    </row>
    <row r="724">
      <c r="A724" s="7">
        <v>528.0</v>
      </c>
      <c r="B724" s="11" t="s">
        <v>1532</v>
      </c>
      <c r="C724" s="11" t="s">
        <v>1533</v>
      </c>
      <c r="D724" s="7">
        <v>2011.0</v>
      </c>
      <c r="E724" s="11" t="s">
        <v>1535</v>
      </c>
      <c r="F724" s="12" t="s">
        <v>39</v>
      </c>
      <c r="G724" s="13"/>
      <c r="H724" s="14" t="s">
        <v>40</v>
      </c>
      <c r="I724" s="20">
        <v>0.0</v>
      </c>
      <c r="J724" s="16" t="s">
        <v>3436</v>
      </c>
    </row>
    <row r="725">
      <c r="A725" s="7">
        <v>529.0</v>
      </c>
      <c r="B725" s="11" t="s">
        <v>1537</v>
      </c>
      <c r="C725" s="11" t="s">
        <v>1538</v>
      </c>
      <c r="D725" s="7">
        <v>2011.0</v>
      </c>
      <c r="E725" s="11" t="s">
        <v>1540</v>
      </c>
      <c r="F725" s="12" t="s">
        <v>39</v>
      </c>
      <c r="G725" s="20">
        <v>66.0</v>
      </c>
      <c r="H725" s="14" t="s">
        <v>40</v>
      </c>
      <c r="I725" s="20">
        <v>0.0</v>
      </c>
      <c r="J725" s="16" t="s">
        <v>3436</v>
      </c>
    </row>
    <row r="726">
      <c r="A726" s="7">
        <v>531.0</v>
      </c>
      <c r="B726" s="11" t="s">
        <v>1541</v>
      </c>
      <c r="C726" s="11" t="s">
        <v>1542</v>
      </c>
      <c r="D726" s="7">
        <v>2011.0</v>
      </c>
      <c r="E726" s="11" t="s">
        <v>1544</v>
      </c>
      <c r="F726" s="12" t="s">
        <v>40</v>
      </c>
      <c r="G726" s="20">
        <v>0.0</v>
      </c>
      <c r="H726" s="14" t="s">
        <v>39</v>
      </c>
      <c r="I726" s="13"/>
      <c r="J726" s="16" t="s">
        <v>3436</v>
      </c>
    </row>
    <row r="727">
      <c r="A727" s="7">
        <v>533.0</v>
      </c>
      <c r="B727" s="8" t="s">
        <v>3776</v>
      </c>
      <c r="C727" s="8" t="s">
        <v>3777</v>
      </c>
      <c r="D727" s="35">
        <v>2011.0</v>
      </c>
      <c r="E727" s="11" t="s">
        <v>201</v>
      </c>
      <c r="F727" s="39" t="s">
        <v>40</v>
      </c>
      <c r="G727" s="39">
        <v>0.0</v>
      </c>
      <c r="H727" s="39" t="s">
        <v>39</v>
      </c>
      <c r="I727" s="39">
        <v>60.0</v>
      </c>
      <c r="J727" s="39" t="s">
        <v>3436</v>
      </c>
    </row>
    <row r="728">
      <c r="A728" s="7">
        <v>536.0</v>
      </c>
      <c r="B728" s="11" t="s">
        <v>1554</v>
      </c>
      <c r="C728" s="11" t="s">
        <v>1555</v>
      </c>
      <c r="D728" s="7">
        <v>2011.0</v>
      </c>
      <c r="E728" s="11" t="s">
        <v>534</v>
      </c>
      <c r="F728" s="12" t="s">
        <v>39</v>
      </c>
      <c r="G728" s="20">
        <v>12.0</v>
      </c>
      <c r="H728" s="14" t="s">
        <v>40</v>
      </c>
      <c r="I728" s="20">
        <v>0.0</v>
      </c>
      <c r="J728" s="16" t="s">
        <v>3436</v>
      </c>
    </row>
    <row r="729">
      <c r="A729" s="7">
        <v>537.0</v>
      </c>
      <c r="B729" s="11" t="s">
        <v>1557</v>
      </c>
      <c r="C729" s="11" t="s">
        <v>1558</v>
      </c>
      <c r="D729" s="7">
        <v>2011.0</v>
      </c>
      <c r="E729" s="11" t="s">
        <v>443</v>
      </c>
      <c r="F729" s="12" t="s">
        <v>39</v>
      </c>
      <c r="G729" s="13"/>
      <c r="H729" s="14" t="s">
        <v>40</v>
      </c>
      <c r="I729" s="20">
        <v>0.0</v>
      </c>
      <c r="J729" s="16" t="s">
        <v>3436</v>
      </c>
    </row>
    <row r="730">
      <c r="A730" s="7">
        <v>538.0</v>
      </c>
      <c r="B730" s="11" t="s">
        <v>1560</v>
      </c>
      <c r="C730" s="11" t="s">
        <v>1561</v>
      </c>
      <c r="D730" s="7">
        <v>2011.0</v>
      </c>
      <c r="E730" s="11" t="s">
        <v>84</v>
      </c>
      <c r="F730" s="12" t="s">
        <v>39</v>
      </c>
      <c r="G730" s="20">
        <v>15.0</v>
      </c>
      <c r="H730" s="14" t="s">
        <v>40</v>
      </c>
      <c r="I730" s="20">
        <v>0.0</v>
      </c>
      <c r="J730" s="16" t="s">
        <v>3436</v>
      </c>
    </row>
    <row r="731">
      <c r="A731" s="7">
        <v>539.0</v>
      </c>
      <c r="B731" s="8" t="s">
        <v>3778</v>
      </c>
      <c r="C731" s="8" t="s">
        <v>3779</v>
      </c>
      <c r="D731" s="7">
        <v>2011.0</v>
      </c>
      <c r="E731" s="11" t="s">
        <v>3665</v>
      </c>
      <c r="F731" s="12" t="s">
        <v>40</v>
      </c>
      <c r="G731" s="20">
        <v>0.0</v>
      </c>
      <c r="H731" s="14" t="s">
        <v>39</v>
      </c>
      <c r="I731" s="20"/>
      <c r="J731" s="16" t="s">
        <v>3436</v>
      </c>
    </row>
    <row r="732">
      <c r="A732" s="7">
        <v>541.0</v>
      </c>
      <c r="B732" s="11" t="s">
        <v>1566</v>
      </c>
      <c r="C732" s="11" t="s">
        <v>1567</v>
      </c>
      <c r="D732" s="7">
        <v>2011.0</v>
      </c>
      <c r="E732" s="11" t="s">
        <v>1569</v>
      </c>
      <c r="F732" s="12" t="s">
        <v>39</v>
      </c>
      <c r="G732" s="13"/>
      <c r="H732" s="14" t="s">
        <v>40</v>
      </c>
      <c r="I732" s="20">
        <v>0.0</v>
      </c>
      <c r="J732" s="16" t="s">
        <v>3436</v>
      </c>
    </row>
    <row r="733">
      <c r="A733" s="7">
        <v>545.0</v>
      </c>
      <c r="B733" s="11" t="s">
        <v>1578</v>
      </c>
      <c r="C733" s="11" t="s">
        <v>1579</v>
      </c>
      <c r="D733" s="7">
        <v>2011.0</v>
      </c>
      <c r="E733" s="11" t="s">
        <v>47</v>
      </c>
      <c r="F733" s="12" t="s">
        <v>39</v>
      </c>
      <c r="G733" s="13"/>
      <c r="H733" s="14" t="s">
        <v>40</v>
      </c>
      <c r="I733" s="20">
        <v>0.0</v>
      </c>
      <c r="J733" s="16" t="s">
        <v>3436</v>
      </c>
    </row>
    <row r="734">
      <c r="A734" s="7">
        <v>546.0</v>
      </c>
      <c r="B734" s="11" t="s">
        <v>1582</v>
      </c>
      <c r="C734" s="11" t="s">
        <v>1583</v>
      </c>
      <c r="D734" s="7">
        <v>2011.0</v>
      </c>
      <c r="E734" s="11" t="s">
        <v>773</v>
      </c>
      <c r="F734" s="12" t="s">
        <v>39</v>
      </c>
      <c r="G734" s="20">
        <v>80.0</v>
      </c>
      <c r="H734" s="14" t="s">
        <v>40</v>
      </c>
      <c r="I734" s="20">
        <v>0.0</v>
      </c>
      <c r="J734" s="16" t="s">
        <v>3436</v>
      </c>
    </row>
    <row r="735">
      <c r="A735" s="7">
        <v>547.0</v>
      </c>
      <c r="B735" s="11" t="s">
        <v>1585</v>
      </c>
      <c r="C735" s="11" t="s">
        <v>1586</v>
      </c>
      <c r="D735" s="7">
        <v>2011.0</v>
      </c>
      <c r="E735" s="11" t="s">
        <v>1357</v>
      </c>
      <c r="F735" s="12" t="s">
        <v>39</v>
      </c>
      <c r="G735" s="20">
        <v>36.0</v>
      </c>
      <c r="H735" s="14" t="s">
        <v>40</v>
      </c>
      <c r="I735" s="20">
        <v>0.0</v>
      </c>
      <c r="J735" s="16" t="s">
        <v>3436</v>
      </c>
    </row>
    <row r="736">
      <c r="A736" s="7">
        <v>548.0</v>
      </c>
      <c r="B736" s="11" t="s">
        <v>1589</v>
      </c>
      <c r="C736" s="11" t="s">
        <v>1590</v>
      </c>
      <c r="D736" s="7">
        <v>2011.0</v>
      </c>
      <c r="E736" s="11" t="s">
        <v>47</v>
      </c>
      <c r="F736" s="12" t="s">
        <v>39</v>
      </c>
      <c r="G736" s="20">
        <v>41.0</v>
      </c>
      <c r="H736" s="14" t="s">
        <v>40</v>
      </c>
      <c r="I736" s="20">
        <v>0.0</v>
      </c>
      <c r="J736" s="16" t="s">
        <v>3436</v>
      </c>
    </row>
    <row r="737">
      <c r="A737" s="7">
        <v>551.0</v>
      </c>
      <c r="B737" s="11" t="s">
        <v>1593</v>
      </c>
      <c r="C737" s="11" t="s">
        <v>1594</v>
      </c>
      <c r="D737" s="7">
        <v>2011.0</v>
      </c>
      <c r="E737" s="11" t="s">
        <v>1596</v>
      </c>
      <c r="F737" s="12" t="s">
        <v>40</v>
      </c>
      <c r="G737" s="20">
        <v>0.0</v>
      </c>
      <c r="H737" s="14" t="s">
        <v>39</v>
      </c>
      <c r="I737" s="13"/>
      <c r="J737" s="16" t="s">
        <v>3436</v>
      </c>
    </row>
    <row r="738">
      <c r="A738" s="7">
        <v>552.0</v>
      </c>
      <c r="B738" s="11" t="s">
        <v>1597</v>
      </c>
      <c r="C738" s="11" t="s">
        <v>1598</v>
      </c>
      <c r="D738" s="7">
        <v>2011.0</v>
      </c>
      <c r="E738" s="11" t="s">
        <v>742</v>
      </c>
      <c r="F738" s="12" t="s">
        <v>39</v>
      </c>
      <c r="G738" s="20">
        <v>48.0</v>
      </c>
      <c r="H738" s="14" t="s">
        <v>40</v>
      </c>
      <c r="I738" s="20">
        <v>0.0</v>
      </c>
      <c r="J738" s="16" t="s">
        <v>3436</v>
      </c>
    </row>
    <row r="739">
      <c r="A739" s="7">
        <v>553.0</v>
      </c>
      <c r="B739" s="11" t="s">
        <v>1601</v>
      </c>
      <c r="C739" s="11" t="s">
        <v>1602</v>
      </c>
      <c r="D739" s="7">
        <v>2011.0</v>
      </c>
      <c r="E739" s="11" t="s">
        <v>1604</v>
      </c>
      <c r="F739" s="12" t="s">
        <v>39</v>
      </c>
      <c r="G739" s="20">
        <v>36.0</v>
      </c>
      <c r="H739" s="14" t="s">
        <v>40</v>
      </c>
      <c r="I739" s="20">
        <v>0.0</v>
      </c>
      <c r="J739" s="16" t="s">
        <v>3436</v>
      </c>
    </row>
    <row r="740">
      <c r="A740" s="7">
        <v>554.0</v>
      </c>
      <c r="B740" s="11" t="s">
        <v>1605</v>
      </c>
      <c r="C740" s="11" t="s">
        <v>1606</v>
      </c>
      <c r="D740" s="7">
        <v>2011.0</v>
      </c>
      <c r="E740" s="11" t="s">
        <v>84</v>
      </c>
      <c r="F740" s="12" t="s">
        <v>39</v>
      </c>
      <c r="G740" s="13"/>
      <c r="H740" s="14" t="s">
        <v>40</v>
      </c>
      <c r="I740" s="20">
        <v>0.0</v>
      </c>
      <c r="J740" s="16" t="s">
        <v>3436</v>
      </c>
    </row>
    <row r="741">
      <c r="A741" s="7">
        <v>557.0</v>
      </c>
      <c r="B741" s="11" t="s">
        <v>1612</v>
      </c>
      <c r="C741" s="11" t="s">
        <v>1613</v>
      </c>
      <c r="D741" s="7">
        <v>2011.0</v>
      </c>
      <c r="E741" s="11" t="s">
        <v>84</v>
      </c>
      <c r="F741" s="12" t="s">
        <v>39</v>
      </c>
      <c r="G741" s="13"/>
      <c r="H741" s="14" t="s">
        <v>40</v>
      </c>
      <c r="I741" s="20">
        <v>0.0</v>
      </c>
      <c r="J741" s="16" t="s">
        <v>3436</v>
      </c>
    </row>
    <row r="742">
      <c r="A742" s="7">
        <v>559.0</v>
      </c>
      <c r="B742" s="11" t="s">
        <v>1615</v>
      </c>
      <c r="C742" s="11" t="s">
        <v>1616</v>
      </c>
      <c r="D742" s="7">
        <v>2011.0</v>
      </c>
      <c r="E742" s="11" t="s">
        <v>1344</v>
      </c>
      <c r="F742" s="12" t="s">
        <v>39</v>
      </c>
      <c r="G742" s="20">
        <v>240.0</v>
      </c>
      <c r="H742" s="14" t="s">
        <v>40</v>
      </c>
      <c r="I742" s="20">
        <v>0.0</v>
      </c>
      <c r="J742" s="16" t="s">
        <v>3436</v>
      </c>
    </row>
    <row r="743">
      <c r="A743" s="7">
        <v>562.0</v>
      </c>
      <c r="B743" s="8" t="s">
        <v>3782</v>
      </c>
      <c r="C743" s="8" t="s">
        <v>3783</v>
      </c>
      <c r="D743" s="7">
        <v>2011.0</v>
      </c>
      <c r="E743" s="11" t="s">
        <v>443</v>
      </c>
      <c r="F743" s="12" t="s">
        <v>40</v>
      </c>
      <c r="G743" s="20">
        <v>0.0</v>
      </c>
      <c r="H743" s="14" t="s">
        <v>39</v>
      </c>
      <c r="I743" s="13"/>
      <c r="J743" s="16" t="s">
        <v>3436</v>
      </c>
    </row>
    <row r="744">
      <c r="A744" s="7">
        <v>563.0</v>
      </c>
      <c r="B744" s="11" t="s">
        <v>1626</v>
      </c>
      <c r="C744" s="11" t="s">
        <v>1627</v>
      </c>
      <c r="D744" s="7">
        <v>2011.0</v>
      </c>
      <c r="E744" s="11" t="s">
        <v>74</v>
      </c>
      <c r="F744" s="12" t="s">
        <v>39</v>
      </c>
      <c r="G744" s="13"/>
      <c r="H744" s="14" t="s">
        <v>40</v>
      </c>
      <c r="I744" s="13"/>
      <c r="J744" s="16" t="s">
        <v>3436</v>
      </c>
    </row>
    <row r="745">
      <c r="A745" s="7">
        <v>564.0</v>
      </c>
      <c r="B745" s="11" t="s">
        <v>1630</v>
      </c>
      <c r="C745" s="11" t="s">
        <v>1631</v>
      </c>
      <c r="D745" s="7">
        <v>2011.0</v>
      </c>
      <c r="E745" s="11" t="s">
        <v>140</v>
      </c>
      <c r="F745" s="12" t="s">
        <v>39</v>
      </c>
      <c r="G745" s="20">
        <v>15.0</v>
      </c>
      <c r="H745" s="14" t="s">
        <v>40</v>
      </c>
      <c r="I745" s="20">
        <v>0.0</v>
      </c>
      <c r="J745" s="16" t="s">
        <v>3436</v>
      </c>
    </row>
    <row r="746">
      <c r="A746" s="7">
        <v>565.0</v>
      </c>
      <c r="B746" s="11" t="s">
        <v>1633</v>
      </c>
      <c r="C746" s="11" t="s">
        <v>1634</v>
      </c>
      <c r="D746" s="7">
        <v>2011.0</v>
      </c>
      <c r="E746" s="11" t="s">
        <v>47</v>
      </c>
      <c r="F746" s="12" t="s">
        <v>39</v>
      </c>
      <c r="G746" s="20">
        <v>55.0</v>
      </c>
      <c r="H746" s="14" t="s">
        <v>40</v>
      </c>
      <c r="I746" s="20">
        <v>0.0</v>
      </c>
      <c r="J746" s="16" t="s">
        <v>3436</v>
      </c>
    </row>
    <row r="747">
      <c r="A747" s="7">
        <v>566.0</v>
      </c>
      <c r="B747" s="11" t="s">
        <v>1636</v>
      </c>
      <c r="C747" s="11" t="s">
        <v>1637</v>
      </c>
      <c r="D747" s="7">
        <v>2011.0</v>
      </c>
      <c r="E747" s="11" t="s">
        <v>140</v>
      </c>
      <c r="F747" s="12" t="s">
        <v>39</v>
      </c>
      <c r="G747" s="20">
        <v>15.0</v>
      </c>
      <c r="H747" s="14" t="s">
        <v>40</v>
      </c>
      <c r="I747" s="20">
        <v>0.0</v>
      </c>
      <c r="J747" s="16" t="s">
        <v>3436</v>
      </c>
    </row>
    <row r="748">
      <c r="A748" s="7">
        <v>567.0</v>
      </c>
      <c r="B748" s="8" t="s">
        <v>3784</v>
      </c>
      <c r="C748" s="8" t="s">
        <v>3785</v>
      </c>
      <c r="D748" s="7">
        <v>2011.0</v>
      </c>
      <c r="E748" s="39" t="s">
        <v>173</v>
      </c>
      <c r="F748" s="39" t="s">
        <v>40</v>
      </c>
      <c r="G748" s="39">
        <v>0.0</v>
      </c>
      <c r="H748" s="39" t="s">
        <v>39</v>
      </c>
      <c r="I748" s="39"/>
      <c r="J748" s="16" t="s">
        <v>3436</v>
      </c>
    </row>
    <row r="749">
      <c r="A749" s="7">
        <v>571.0</v>
      </c>
      <c r="B749" s="11" t="s">
        <v>1643</v>
      </c>
      <c r="C749" s="11" t="s">
        <v>1644</v>
      </c>
      <c r="D749" s="7">
        <v>2011.0</v>
      </c>
      <c r="E749" s="11" t="s">
        <v>47</v>
      </c>
      <c r="F749" s="12" t="s">
        <v>39</v>
      </c>
      <c r="G749" s="20">
        <v>45.0</v>
      </c>
      <c r="H749" s="14" t="s">
        <v>40</v>
      </c>
      <c r="I749" s="20">
        <v>0.0</v>
      </c>
      <c r="J749" s="16" t="s">
        <v>3436</v>
      </c>
    </row>
    <row r="750">
      <c r="A750" s="7">
        <v>572.0</v>
      </c>
      <c r="B750" s="11" t="s">
        <v>1646</v>
      </c>
      <c r="C750" s="11" t="s">
        <v>1647</v>
      </c>
      <c r="D750" s="7">
        <v>2011.0</v>
      </c>
      <c r="E750" s="11" t="s">
        <v>1648</v>
      </c>
      <c r="F750" s="12" t="s">
        <v>39</v>
      </c>
      <c r="G750" s="13"/>
      <c r="H750" s="14" t="s">
        <v>40</v>
      </c>
      <c r="I750" s="13"/>
      <c r="J750" s="16" t="s">
        <v>3436</v>
      </c>
    </row>
    <row r="751">
      <c r="A751" s="7">
        <v>574.0</v>
      </c>
      <c r="B751" s="11" t="s">
        <v>1650</v>
      </c>
      <c r="C751" s="11" t="s">
        <v>1651</v>
      </c>
      <c r="D751" s="7">
        <v>2011.0</v>
      </c>
      <c r="E751" s="11" t="s">
        <v>1653</v>
      </c>
      <c r="F751" s="12" t="s">
        <v>39</v>
      </c>
      <c r="G751" s="20">
        <v>50.0</v>
      </c>
      <c r="H751" s="14" t="s">
        <v>40</v>
      </c>
      <c r="I751" s="20">
        <v>0.0</v>
      </c>
      <c r="J751" s="16" t="s">
        <v>3436</v>
      </c>
    </row>
    <row r="752">
      <c r="A752" s="7">
        <v>576.0</v>
      </c>
      <c r="B752" s="11" t="s">
        <v>1655</v>
      </c>
      <c r="C752" s="11" t="s">
        <v>1656</v>
      </c>
      <c r="D752" s="7">
        <v>2011.0</v>
      </c>
      <c r="E752" s="11" t="s">
        <v>1658</v>
      </c>
      <c r="F752" s="12" t="s">
        <v>39</v>
      </c>
      <c r="G752" s="20">
        <v>66.0</v>
      </c>
      <c r="H752" s="14" t="s">
        <v>40</v>
      </c>
      <c r="I752" s="20">
        <v>0.0</v>
      </c>
      <c r="J752" s="16" t="s">
        <v>3436</v>
      </c>
    </row>
    <row r="753">
      <c r="A753" s="7">
        <v>577.0</v>
      </c>
      <c r="B753" s="11" t="s">
        <v>1659</v>
      </c>
      <c r="C753" s="11" t="s">
        <v>1660</v>
      </c>
      <c r="D753" s="7">
        <v>2011.0</v>
      </c>
      <c r="E753" s="11" t="s">
        <v>84</v>
      </c>
      <c r="F753" s="12" t="s">
        <v>39</v>
      </c>
      <c r="G753" s="20">
        <v>50.0</v>
      </c>
      <c r="H753" s="14" t="s">
        <v>40</v>
      </c>
      <c r="I753" s="20">
        <v>0.0</v>
      </c>
      <c r="J753" s="16" t="s">
        <v>3436</v>
      </c>
    </row>
    <row r="754">
      <c r="A754" s="7">
        <v>578.0</v>
      </c>
      <c r="B754" s="11" t="s">
        <v>1662</v>
      </c>
      <c r="C754" s="11" t="s">
        <v>1663</v>
      </c>
      <c r="D754" s="7">
        <v>2011.0</v>
      </c>
      <c r="E754" s="11" t="s">
        <v>84</v>
      </c>
      <c r="F754" s="12" t="s">
        <v>39</v>
      </c>
      <c r="G754" s="20">
        <v>83.0</v>
      </c>
      <c r="H754" s="14" t="s">
        <v>40</v>
      </c>
      <c r="I754" s="20">
        <v>0.0</v>
      </c>
      <c r="J754" s="16" t="s">
        <v>3436</v>
      </c>
    </row>
    <row r="755">
      <c r="A755" s="7">
        <v>579.0</v>
      </c>
      <c r="B755" s="11" t="s">
        <v>1665</v>
      </c>
      <c r="C755" s="11" t="s">
        <v>1666</v>
      </c>
      <c r="D755" s="7">
        <v>2011.0</v>
      </c>
      <c r="E755" s="11" t="s">
        <v>140</v>
      </c>
      <c r="F755" s="12" t="s">
        <v>39</v>
      </c>
      <c r="G755" s="20">
        <v>90.0</v>
      </c>
      <c r="H755" s="14" t="s">
        <v>40</v>
      </c>
      <c r="I755" s="20">
        <v>0.0</v>
      </c>
      <c r="J755" s="16" t="s">
        <v>3436</v>
      </c>
    </row>
    <row r="756">
      <c r="A756" s="7">
        <v>580.0</v>
      </c>
      <c r="B756" s="11" t="s">
        <v>1668</v>
      </c>
      <c r="C756" s="11" t="s">
        <v>1669</v>
      </c>
      <c r="D756" s="7">
        <v>2011.0</v>
      </c>
      <c r="E756" s="11" t="s">
        <v>84</v>
      </c>
      <c r="F756" s="12" t="s">
        <v>39</v>
      </c>
      <c r="G756" s="20">
        <v>12.0</v>
      </c>
      <c r="H756" s="14" t="s">
        <v>40</v>
      </c>
      <c r="I756" s="20">
        <v>0.0</v>
      </c>
      <c r="J756" s="16" t="s">
        <v>3436</v>
      </c>
    </row>
    <row r="757">
      <c r="A757" s="7">
        <v>583.0</v>
      </c>
      <c r="B757" s="11" t="s">
        <v>1671</v>
      </c>
      <c r="C757" s="11" t="s">
        <v>1672</v>
      </c>
      <c r="D757" s="7">
        <v>2011.0</v>
      </c>
      <c r="E757" s="11" t="s">
        <v>73</v>
      </c>
      <c r="F757" s="12" t="s">
        <v>40</v>
      </c>
      <c r="G757" s="20">
        <v>0.0</v>
      </c>
      <c r="H757" s="14" t="s">
        <v>39</v>
      </c>
      <c r="I757" s="13"/>
      <c r="J757" s="16" t="s">
        <v>3436</v>
      </c>
    </row>
    <row r="758">
      <c r="A758" s="7">
        <v>585.0</v>
      </c>
      <c r="B758" s="8" t="s">
        <v>3787</v>
      </c>
      <c r="C758" s="8" t="s">
        <v>3788</v>
      </c>
      <c r="D758" s="35">
        <v>2011.0</v>
      </c>
      <c r="E758" s="11" t="s">
        <v>201</v>
      </c>
      <c r="F758" s="12" t="s">
        <v>40</v>
      </c>
      <c r="G758" s="20">
        <v>0.0</v>
      </c>
      <c r="H758" s="14" t="s">
        <v>39</v>
      </c>
      <c r="I758" s="31"/>
      <c r="J758" s="16" t="s">
        <v>3436</v>
      </c>
    </row>
    <row r="759">
      <c r="A759" s="7">
        <v>586.0</v>
      </c>
      <c r="B759" s="11" t="s">
        <v>1674</v>
      </c>
      <c r="C759" s="11" t="s">
        <v>1675</v>
      </c>
      <c r="D759" s="7">
        <v>2011.0</v>
      </c>
      <c r="E759" s="11" t="s">
        <v>84</v>
      </c>
      <c r="F759" s="12" t="s">
        <v>39</v>
      </c>
      <c r="G759" s="20">
        <v>20.0</v>
      </c>
      <c r="H759" s="14" t="s">
        <v>40</v>
      </c>
      <c r="I759" s="20">
        <v>0.0</v>
      </c>
      <c r="J759" s="16" t="s">
        <v>3436</v>
      </c>
    </row>
    <row r="760">
      <c r="A760" s="7">
        <v>587.0</v>
      </c>
      <c r="B760" s="11" t="s">
        <v>1677</v>
      </c>
      <c r="C760" s="11" t="s">
        <v>1678</v>
      </c>
      <c r="D760" s="7">
        <v>2011.0</v>
      </c>
      <c r="E760" s="11" t="s">
        <v>84</v>
      </c>
      <c r="F760" s="12" t="s">
        <v>39</v>
      </c>
      <c r="G760" s="20">
        <v>26.0</v>
      </c>
      <c r="H760" s="14" t="s">
        <v>40</v>
      </c>
      <c r="I760" s="20">
        <v>0.0</v>
      </c>
      <c r="J760" s="16" t="s">
        <v>3436</v>
      </c>
    </row>
    <row r="761">
      <c r="A761" s="7">
        <v>588.0</v>
      </c>
      <c r="B761" s="11" t="s">
        <v>1680</v>
      </c>
      <c r="C761" s="11" t="s">
        <v>1681</v>
      </c>
      <c r="D761" s="7">
        <v>2011.0</v>
      </c>
      <c r="E761" s="11" t="s">
        <v>201</v>
      </c>
      <c r="F761" s="12" t="s">
        <v>40</v>
      </c>
      <c r="G761" s="20">
        <v>0.0</v>
      </c>
      <c r="H761" s="14" t="s">
        <v>39</v>
      </c>
      <c r="I761" s="13"/>
      <c r="J761" s="16" t="s">
        <v>3436</v>
      </c>
    </row>
    <row r="762">
      <c r="A762" s="7">
        <v>589.0</v>
      </c>
      <c r="B762" s="11" t="s">
        <v>1683</v>
      </c>
      <c r="C762" s="11" t="s">
        <v>1684</v>
      </c>
      <c r="D762" s="7">
        <v>2011.0</v>
      </c>
      <c r="E762" s="11" t="s">
        <v>47</v>
      </c>
      <c r="F762" s="12" t="s">
        <v>39</v>
      </c>
      <c r="G762" s="20">
        <v>32.0</v>
      </c>
      <c r="H762" s="14" t="s">
        <v>40</v>
      </c>
      <c r="I762" s="20">
        <v>0.0</v>
      </c>
      <c r="J762" s="16" t="s">
        <v>3436</v>
      </c>
    </row>
    <row r="763">
      <c r="A763" s="7">
        <v>590.0</v>
      </c>
      <c r="B763" s="11" t="s">
        <v>1686</v>
      </c>
      <c r="C763" s="11" t="s">
        <v>1687</v>
      </c>
      <c r="D763" s="7">
        <v>2011.0</v>
      </c>
      <c r="E763" s="11" t="s">
        <v>84</v>
      </c>
      <c r="F763" s="12" t="s">
        <v>39</v>
      </c>
      <c r="G763" s="20">
        <v>167.0</v>
      </c>
      <c r="H763" s="14" t="s">
        <v>40</v>
      </c>
      <c r="I763" s="20">
        <v>0.0</v>
      </c>
      <c r="J763" s="16" t="s">
        <v>3436</v>
      </c>
    </row>
    <row r="764">
      <c r="A764" s="7">
        <v>593.0</v>
      </c>
      <c r="B764" s="11" t="s">
        <v>1692</v>
      </c>
      <c r="C764" s="11" t="s">
        <v>1693</v>
      </c>
      <c r="D764" s="7">
        <v>2011.0</v>
      </c>
      <c r="E764" s="11" t="s">
        <v>1695</v>
      </c>
      <c r="F764" s="12" t="s">
        <v>39</v>
      </c>
      <c r="G764" s="20">
        <v>16.0</v>
      </c>
      <c r="H764" s="14" t="s">
        <v>40</v>
      </c>
      <c r="I764" s="20">
        <v>0.0</v>
      </c>
      <c r="J764" s="16" t="s">
        <v>3436</v>
      </c>
    </row>
    <row r="765">
      <c r="A765" s="7">
        <v>595.0</v>
      </c>
      <c r="B765" s="11" t="s">
        <v>1700</v>
      </c>
      <c r="C765" s="11" t="s">
        <v>1701</v>
      </c>
      <c r="D765" s="7">
        <v>2011.0</v>
      </c>
      <c r="E765" s="11" t="s">
        <v>84</v>
      </c>
      <c r="F765" s="12" t="s">
        <v>39</v>
      </c>
      <c r="G765" s="20">
        <v>31.0</v>
      </c>
      <c r="H765" s="14" t="s">
        <v>40</v>
      </c>
      <c r="I765" s="20">
        <v>0.0</v>
      </c>
      <c r="J765" s="16" t="s">
        <v>3436</v>
      </c>
    </row>
    <row r="766">
      <c r="A766" s="7">
        <v>599.0</v>
      </c>
      <c r="B766" s="11" t="s">
        <v>1708</v>
      </c>
      <c r="C766" s="11" t="s">
        <v>1709</v>
      </c>
      <c r="D766" s="7">
        <v>2011.0</v>
      </c>
      <c r="E766" s="11" t="s">
        <v>84</v>
      </c>
      <c r="F766" s="12" t="s">
        <v>39</v>
      </c>
      <c r="G766" s="13"/>
      <c r="H766" s="14" t="s">
        <v>40</v>
      </c>
      <c r="I766" s="20">
        <v>0.0</v>
      </c>
      <c r="J766" s="16" t="s">
        <v>3436</v>
      </c>
    </row>
    <row r="767">
      <c r="A767" s="7">
        <v>602.0</v>
      </c>
      <c r="B767" s="11" t="s">
        <v>1711</v>
      </c>
      <c r="C767" s="11" t="s">
        <v>1712</v>
      </c>
      <c r="D767" s="7">
        <v>2011.0</v>
      </c>
      <c r="E767" s="11" t="s">
        <v>47</v>
      </c>
      <c r="F767" s="12" t="s">
        <v>39</v>
      </c>
      <c r="G767" s="20">
        <v>50.0</v>
      </c>
      <c r="H767" s="14" t="s">
        <v>40</v>
      </c>
      <c r="I767" s="20">
        <v>0.0</v>
      </c>
      <c r="J767" s="16" t="s">
        <v>3436</v>
      </c>
    </row>
    <row r="768">
      <c r="A768" s="7">
        <v>603.0</v>
      </c>
      <c r="B768" s="11" t="s">
        <v>1715</v>
      </c>
      <c r="C768" s="11" t="s">
        <v>1716</v>
      </c>
      <c r="D768" s="7">
        <v>2011.0</v>
      </c>
      <c r="E768" s="11" t="s">
        <v>1147</v>
      </c>
      <c r="F768" s="12" t="s">
        <v>40</v>
      </c>
      <c r="G768" s="20">
        <v>0.0</v>
      </c>
      <c r="H768" s="14" t="s">
        <v>39</v>
      </c>
      <c r="I768" s="20">
        <v>46.0</v>
      </c>
      <c r="J768" s="16" t="s">
        <v>3436</v>
      </c>
    </row>
    <row r="769">
      <c r="A769" s="7">
        <v>607.0</v>
      </c>
      <c r="B769" s="11" t="s">
        <v>1726</v>
      </c>
      <c r="C769" s="11" t="s">
        <v>1727</v>
      </c>
      <c r="D769" s="7">
        <v>2011.0</v>
      </c>
      <c r="E769" s="11" t="s">
        <v>534</v>
      </c>
      <c r="F769" s="12" t="s">
        <v>39</v>
      </c>
      <c r="G769" s="20">
        <v>12.0</v>
      </c>
      <c r="H769" s="14" t="s">
        <v>40</v>
      </c>
      <c r="I769" s="20">
        <v>0.0</v>
      </c>
      <c r="J769" s="16" t="s">
        <v>3436</v>
      </c>
    </row>
    <row r="770">
      <c r="A770" s="7">
        <v>608.0</v>
      </c>
      <c r="B770" s="11" t="s">
        <v>1729</v>
      </c>
      <c r="C770" s="11" t="s">
        <v>1730</v>
      </c>
      <c r="D770" s="7">
        <v>2011.0</v>
      </c>
      <c r="E770" s="11" t="s">
        <v>201</v>
      </c>
      <c r="F770" s="12" t="s">
        <v>40</v>
      </c>
      <c r="G770" s="20">
        <v>0.0</v>
      </c>
      <c r="H770" s="14" t="s">
        <v>39</v>
      </c>
      <c r="I770" s="20">
        <v>225.0</v>
      </c>
      <c r="J770" s="16" t="s">
        <v>3436</v>
      </c>
    </row>
    <row r="771">
      <c r="A771" s="7">
        <v>610.0</v>
      </c>
      <c r="B771" s="11" t="s">
        <v>1736</v>
      </c>
      <c r="C771" s="11" t="s">
        <v>1737</v>
      </c>
      <c r="D771" s="7">
        <v>2011.0</v>
      </c>
      <c r="E771" s="11" t="s">
        <v>1739</v>
      </c>
      <c r="F771" s="12" t="s">
        <v>39</v>
      </c>
      <c r="G771" s="20">
        <v>32.0</v>
      </c>
      <c r="H771" s="14" t="s">
        <v>40</v>
      </c>
      <c r="I771" s="20">
        <v>0.0</v>
      </c>
      <c r="J771" s="16" t="s">
        <v>3436</v>
      </c>
    </row>
    <row r="772">
      <c r="A772" s="7">
        <v>611.0</v>
      </c>
      <c r="B772" s="11" t="s">
        <v>1741</v>
      </c>
      <c r="C772" s="11" t="s">
        <v>1742</v>
      </c>
      <c r="D772" s="7">
        <v>2011.0</v>
      </c>
      <c r="E772" s="11" t="s">
        <v>1744</v>
      </c>
      <c r="F772" s="12" t="s">
        <v>40</v>
      </c>
      <c r="G772" s="20">
        <v>0.0</v>
      </c>
      <c r="H772" s="14" t="s">
        <v>39</v>
      </c>
      <c r="I772" s="20">
        <v>35.0</v>
      </c>
      <c r="J772" s="16" t="s">
        <v>3436</v>
      </c>
    </row>
    <row r="773">
      <c r="A773" s="7">
        <v>614.0</v>
      </c>
      <c r="B773" s="11" t="s">
        <v>1748</v>
      </c>
      <c r="C773" s="11" t="s">
        <v>1749</v>
      </c>
      <c r="D773" s="7">
        <v>2010.0</v>
      </c>
      <c r="E773" s="11" t="s">
        <v>773</v>
      </c>
      <c r="F773" s="12" t="s">
        <v>40</v>
      </c>
      <c r="G773" s="20">
        <v>0.0</v>
      </c>
      <c r="H773" s="14" t="s">
        <v>39</v>
      </c>
      <c r="I773" s="20">
        <v>15.0</v>
      </c>
      <c r="J773" s="16" t="s">
        <v>3436</v>
      </c>
    </row>
    <row r="774">
      <c r="A774" s="7">
        <v>615.0</v>
      </c>
      <c r="B774" s="11" t="s">
        <v>1751</v>
      </c>
      <c r="C774" s="11" t="s">
        <v>1752</v>
      </c>
      <c r="D774" s="7">
        <v>2010.0</v>
      </c>
      <c r="E774" s="11" t="s">
        <v>159</v>
      </c>
      <c r="F774" s="12" t="s">
        <v>39</v>
      </c>
      <c r="G774" s="20">
        <v>32.0</v>
      </c>
      <c r="H774" s="14" t="s">
        <v>40</v>
      </c>
      <c r="I774" s="20">
        <v>0.0</v>
      </c>
      <c r="J774" s="16" t="s">
        <v>3436</v>
      </c>
    </row>
    <row r="775">
      <c r="A775" s="7">
        <v>617.0</v>
      </c>
      <c r="B775" s="11" t="s">
        <v>1759</v>
      </c>
      <c r="C775" s="11" t="s">
        <v>1760</v>
      </c>
      <c r="D775" s="7">
        <v>2010.0</v>
      </c>
      <c r="E775" s="11" t="s">
        <v>84</v>
      </c>
      <c r="F775" s="12" t="s">
        <v>39</v>
      </c>
      <c r="G775" s="20">
        <v>48.0</v>
      </c>
      <c r="H775" s="14" t="s">
        <v>40</v>
      </c>
      <c r="I775" s="20">
        <v>0.0</v>
      </c>
      <c r="J775" s="16" t="s">
        <v>3436</v>
      </c>
    </row>
    <row r="776">
      <c r="A776" s="7">
        <v>618.0</v>
      </c>
      <c r="B776" s="11" t="s">
        <v>1762</v>
      </c>
      <c r="C776" s="11" t="s">
        <v>1763</v>
      </c>
      <c r="D776" s="7">
        <v>2010.0</v>
      </c>
      <c r="E776" s="11" t="s">
        <v>84</v>
      </c>
      <c r="F776" s="12" t="s">
        <v>39</v>
      </c>
      <c r="G776" s="20">
        <v>78.0</v>
      </c>
      <c r="H776" s="14" t="s">
        <v>40</v>
      </c>
      <c r="I776" s="20">
        <v>0.0</v>
      </c>
      <c r="J776" s="16" t="s">
        <v>3436</v>
      </c>
    </row>
    <row r="777">
      <c r="A777" s="7">
        <v>624.0</v>
      </c>
      <c r="B777" s="11" t="s">
        <v>1777</v>
      </c>
      <c r="C777" s="11" t="s">
        <v>1778</v>
      </c>
      <c r="D777" s="7">
        <v>2010.0</v>
      </c>
      <c r="E777" s="11" t="s">
        <v>1780</v>
      </c>
      <c r="F777" s="12" t="s">
        <v>39</v>
      </c>
      <c r="G777" s="20">
        <v>54.0</v>
      </c>
      <c r="H777" s="14" t="s">
        <v>40</v>
      </c>
      <c r="I777" s="20">
        <v>0.0</v>
      </c>
      <c r="J777" s="16" t="s">
        <v>3436</v>
      </c>
    </row>
    <row r="778">
      <c r="A778" s="7">
        <v>625.0</v>
      </c>
      <c r="B778" s="11" t="s">
        <v>1781</v>
      </c>
      <c r="C778" s="11" t="s">
        <v>1782</v>
      </c>
      <c r="D778" s="7">
        <v>2010.0</v>
      </c>
      <c r="E778" s="11" t="s">
        <v>1544</v>
      </c>
      <c r="F778" s="12" t="s">
        <v>39</v>
      </c>
      <c r="G778" s="20">
        <v>27.0</v>
      </c>
      <c r="H778" s="14" t="s">
        <v>40</v>
      </c>
      <c r="I778" s="20">
        <v>0.0</v>
      </c>
      <c r="J778" s="16" t="s">
        <v>3436</v>
      </c>
    </row>
    <row r="779">
      <c r="A779" s="7">
        <v>627.0</v>
      </c>
      <c r="B779" s="11" t="s">
        <v>1785</v>
      </c>
      <c r="C779" s="11" t="s">
        <v>1786</v>
      </c>
      <c r="D779" s="7">
        <v>2010.0</v>
      </c>
      <c r="E779" s="11" t="s">
        <v>443</v>
      </c>
      <c r="F779" s="12" t="s">
        <v>39</v>
      </c>
      <c r="G779" s="20">
        <v>22.0</v>
      </c>
      <c r="H779" s="14" t="s">
        <v>40</v>
      </c>
      <c r="I779" s="20">
        <v>0.0</v>
      </c>
      <c r="J779" s="16" t="s">
        <v>3436</v>
      </c>
    </row>
    <row r="780">
      <c r="A780" s="7">
        <v>628.0</v>
      </c>
      <c r="B780" s="11" t="s">
        <v>1788</v>
      </c>
      <c r="C780" s="11" t="s">
        <v>1789</v>
      </c>
      <c r="D780" s="7">
        <v>2010.0</v>
      </c>
      <c r="E780" s="11" t="s">
        <v>140</v>
      </c>
      <c r="F780" s="12" t="s">
        <v>39</v>
      </c>
      <c r="G780" s="20">
        <v>18.0</v>
      </c>
      <c r="H780" s="14" t="s">
        <v>40</v>
      </c>
      <c r="I780" s="20">
        <v>0.0</v>
      </c>
      <c r="J780" s="16" t="s">
        <v>3436</v>
      </c>
    </row>
    <row r="781">
      <c r="A781" s="7">
        <v>629.0</v>
      </c>
      <c r="B781" s="11" t="s">
        <v>1791</v>
      </c>
      <c r="C781" s="11" t="s">
        <v>1792</v>
      </c>
      <c r="D781" s="7">
        <v>2010.0</v>
      </c>
      <c r="E781" s="11" t="s">
        <v>534</v>
      </c>
      <c r="F781" s="12" t="s">
        <v>39</v>
      </c>
      <c r="G781" s="20">
        <v>150.0</v>
      </c>
      <c r="H781" s="14" t="s">
        <v>40</v>
      </c>
      <c r="I781" s="20">
        <v>0.0</v>
      </c>
      <c r="J781" s="16" t="s">
        <v>3436</v>
      </c>
    </row>
    <row r="782">
      <c r="A782" s="7">
        <v>631.0</v>
      </c>
      <c r="B782" s="11" t="s">
        <v>1794</v>
      </c>
      <c r="C782" s="11" t="s">
        <v>1795</v>
      </c>
      <c r="D782" s="7">
        <v>2010.0</v>
      </c>
      <c r="E782" s="11" t="s">
        <v>54</v>
      </c>
      <c r="F782" s="12" t="s">
        <v>39</v>
      </c>
      <c r="G782" s="20">
        <v>10.0</v>
      </c>
      <c r="H782" s="14" t="s">
        <v>40</v>
      </c>
      <c r="I782" s="20">
        <v>0.0</v>
      </c>
      <c r="J782" s="16" t="s">
        <v>3436</v>
      </c>
    </row>
    <row r="783">
      <c r="A783" s="7">
        <v>632.0</v>
      </c>
      <c r="B783" s="11" t="s">
        <v>1797</v>
      </c>
      <c r="C783" s="11" t="s">
        <v>1798</v>
      </c>
      <c r="D783" s="7">
        <v>2010.0</v>
      </c>
      <c r="E783" s="11" t="s">
        <v>209</v>
      </c>
      <c r="F783" s="12" t="s">
        <v>39</v>
      </c>
      <c r="G783" s="20">
        <v>90.0</v>
      </c>
      <c r="H783" s="14" t="s">
        <v>40</v>
      </c>
      <c r="I783" s="20">
        <v>0.0</v>
      </c>
      <c r="J783" s="16" t="s">
        <v>3436</v>
      </c>
    </row>
    <row r="784">
      <c r="A784" s="7">
        <v>636.0</v>
      </c>
      <c r="B784" s="11" t="s">
        <v>1800</v>
      </c>
      <c r="C784" s="11" t="s">
        <v>1801</v>
      </c>
      <c r="D784" s="7">
        <v>2010.0</v>
      </c>
      <c r="E784" s="11" t="s">
        <v>1758</v>
      </c>
      <c r="F784" s="12" t="s">
        <v>39</v>
      </c>
      <c r="G784" s="20">
        <v>240.0</v>
      </c>
      <c r="H784" s="14" t="s">
        <v>40</v>
      </c>
      <c r="I784" s="20">
        <v>0.0</v>
      </c>
      <c r="J784" s="16" t="s">
        <v>3436</v>
      </c>
    </row>
    <row r="785">
      <c r="A785" s="7">
        <v>637.0</v>
      </c>
      <c r="B785" s="11" t="s">
        <v>1804</v>
      </c>
      <c r="C785" s="11" t="s">
        <v>1805</v>
      </c>
      <c r="D785" s="7">
        <v>2010.0</v>
      </c>
      <c r="E785" s="11" t="s">
        <v>201</v>
      </c>
      <c r="F785" s="12" t="s">
        <v>40</v>
      </c>
      <c r="G785" s="13"/>
      <c r="H785" s="14" t="s">
        <v>39</v>
      </c>
      <c r="I785" s="13"/>
      <c r="J785" s="16" t="s">
        <v>3436</v>
      </c>
    </row>
    <row r="786">
      <c r="A786" s="7">
        <v>641.0</v>
      </c>
      <c r="B786" s="11" t="s">
        <v>1812</v>
      </c>
      <c r="C786" s="11" t="s">
        <v>1813</v>
      </c>
      <c r="D786" s="7">
        <v>2010.0</v>
      </c>
      <c r="E786" s="11" t="s">
        <v>173</v>
      </c>
      <c r="F786" s="12" t="s">
        <v>39</v>
      </c>
      <c r="G786" s="20">
        <v>10.0</v>
      </c>
      <c r="H786" s="14" t="s">
        <v>40</v>
      </c>
      <c r="I786" s="20">
        <v>0.0</v>
      </c>
      <c r="J786" s="16" t="s">
        <v>3436</v>
      </c>
    </row>
    <row r="787">
      <c r="A787" s="7">
        <v>642.0</v>
      </c>
      <c r="B787" s="11" t="s">
        <v>1815</v>
      </c>
      <c r="C787" s="11" t="s">
        <v>1816</v>
      </c>
      <c r="D787" s="7">
        <v>2010.0</v>
      </c>
      <c r="E787" s="11" t="s">
        <v>1818</v>
      </c>
      <c r="F787" s="12" t="s">
        <v>39</v>
      </c>
      <c r="G787" s="13"/>
      <c r="H787" s="14" t="s">
        <v>40</v>
      </c>
      <c r="I787" s="13"/>
      <c r="J787" s="16" t="s">
        <v>3436</v>
      </c>
    </row>
    <row r="788">
      <c r="A788" s="7">
        <v>643.0</v>
      </c>
      <c r="B788" s="11" t="s">
        <v>1819</v>
      </c>
      <c r="C788" s="11" t="s">
        <v>1820</v>
      </c>
      <c r="D788" s="7">
        <v>2010.0</v>
      </c>
      <c r="E788" s="11" t="s">
        <v>47</v>
      </c>
      <c r="F788" s="12" t="s">
        <v>39</v>
      </c>
      <c r="G788" s="20">
        <v>48.0</v>
      </c>
      <c r="H788" s="14" t="s">
        <v>40</v>
      </c>
      <c r="I788" s="20">
        <v>0.0</v>
      </c>
      <c r="J788" s="16" t="s">
        <v>3436</v>
      </c>
    </row>
    <row r="789">
      <c r="A789" s="7">
        <v>646.0</v>
      </c>
      <c r="B789" s="11" t="s">
        <v>1822</v>
      </c>
      <c r="C789" s="11" t="s">
        <v>1823</v>
      </c>
      <c r="D789" s="7">
        <v>2010.0</v>
      </c>
      <c r="E789" s="11" t="s">
        <v>47</v>
      </c>
      <c r="F789" s="12" t="s">
        <v>39</v>
      </c>
      <c r="G789" s="13"/>
      <c r="H789" s="14" t="s">
        <v>40</v>
      </c>
      <c r="I789" s="20">
        <v>0.0</v>
      </c>
      <c r="J789" s="16" t="s">
        <v>3436</v>
      </c>
    </row>
    <row r="790">
      <c r="A790" s="7">
        <v>647.0</v>
      </c>
      <c r="B790" s="11" t="s">
        <v>1825</v>
      </c>
      <c r="C790" s="11" t="s">
        <v>1826</v>
      </c>
      <c r="D790" s="7">
        <v>2010.0</v>
      </c>
      <c r="E790" s="11" t="s">
        <v>140</v>
      </c>
      <c r="F790" s="12" t="s">
        <v>39</v>
      </c>
      <c r="G790" s="20">
        <v>40.0</v>
      </c>
      <c r="H790" s="14" t="s">
        <v>40</v>
      </c>
      <c r="I790" s="20">
        <v>0.0</v>
      </c>
      <c r="J790" s="16" t="s">
        <v>3436</v>
      </c>
    </row>
    <row r="791">
      <c r="A791" s="7">
        <v>649.0</v>
      </c>
      <c r="B791" s="11" t="s">
        <v>1828</v>
      </c>
      <c r="C791" s="11" t="s">
        <v>1829</v>
      </c>
      <c r="D791" s="7">
        <v>2010.0</v>
      </c>
      <c r="E791" s="11" t="s">
        <v>73</v>
      </c>
      <c r="F791" s="12" t="s">
        <v>39</v>
      </c>
      <c r="G791" s="20">
        <v>46.0</v>
      </c>
      <c r="H791" s="14" t="s">
        <v>40</v>
      </c>
      <c r="I791" s="20">
        <v>0.0</v>
      </c>
      <c r="J791" s="16" t="s">
        <v>3436</v>
      </c>
    </row>
    <row r="792">
      <c r="A792" s="7">
        <v>650.0</v>
      </c>
      <c r="B792" s="11" t="s">
        <v>1831</v>
      </c>
      <c r="C792" s="11" t="s">
        <v>1832</v>
      </c>
      <c r="D792" s="7">
        <v>2010.0</v>
      </c>
      <c r="E792" s="11" t="s">
        <v>1834</v>
      </c>
      <c r="F792" s="12" t="s">
        <v>39</v>
      </c>
      <c r="G792" s="13"/>
      <c r="H792" s="14" t="s">
        <v>40</v>
      </c>
      <c r="I792" s="13"/>
      <c r="J792" s="16" t="s">
        <v>3436</v>
      </c>
    </row>
    <row r="793">
      <c r="A793" s="7">
        <v>653.0</v>
      </c>
      <c r="B793" s="11" t="s">
        <v>1835</v>
      </c>
      <c r="C793" s="11" t="s">
        <v>1836</v>
      </c>
      <c r="D793" s="7">
        <v>2010.0</v>
      </c>
      <c r="E793" s="11" t="s">
        <v>1838</v>
      </c>
      <c r="F793" s="12" t="s">
        <v>39</v>
      </c>
      <c r="G793" s="31">
        <v>46.0</v>
      </c>
      <c r="H793" s="14" t="s">
        <v>40</v>
      </c>
      <c r="I793" s="31">
        <v>0.0</v>
      </c>
      <c r="J793" s="16" t="s">
        <v>3436</v>
      </c>
    </row>
    <row r="794">
      <c r="A794" s="7">
        <v>655.0</v>
      </c>
      <c r="B794" s="11" t="s">
        <v>1840</v>
      </c>
      <c r="C794" s="11" t="s">
        <v>1841</v>
      </c>
      <c r="D794" s="7">
        <v>2010.0</v>
      </c>
      <c r="E794" s="11" t="s">
        <v>964</v>
      </c>
      <c r="F794" s="12" t="s">
        <v>40</v>
      </c>
      <c r="G794" s="20">
        <v>0.0</v>
      </c>
      <c r="H794" s="14" t="s">
        <v>39</v>
      </c>
      <c r="I794" s="13"/>
      <c r="J794" s="16" t="s">
        <v>3436</v>
      </c>
    </row>
    <row r="795">
      <c r="A795" s="7">
        <v>656.0</v>
      </c>
      <c r="B795" s="11" t="s">
        <v>1843</v>
      </c>
      <c r="C795" s="11" t="s">
        <v>1844</v>
      </c>
      <c r="D795" s="7">
        <v>2010.0</v>
      </c>
      <c r="E795" s="11" t="s">
        <v>84</v>
      </c>
      <c r="F795" s="12" t="s">
        <v>39</v>
      </c>
      <c r="G795" s="13"/>
      <c r="H795" s="14" t="s">
        <v>40</v>
      </c>
      <c r="I795" s="20">
        <v>0.0</v>
      </c>
      <c r="J795" s="16" t="s">
        <v>3436</v>
      </c>
    </row>
    <row r="796">
      <c r="A796" s="7">
        <v>657.0</v>
      </c>
      <c r="B796" s="11" t="s">
        <v>1846</v>
      </c>
      <c r="C796" s="11" t="s">
        <v>1847</v>
      </c>
      <c r="D796" s="7">
        <v>2010.0</v>
      </c>
      <c r="E796" s="11" t="s">
        <v>370</v>
      </c>
      <c r="F796" s="12" t="s">
        <v>39</v>
      </c>
      <c r="G796" s="20">
        <v>40.0</v>
      </c>
      <c r="H796" s="14" t="s">
        <v>40</v>
      </c>
      <c r="I796" s="20">
        <v>0.0</v>
      </c>
      <c r="J796" s="16" t="s">
        <v>3436</v>
      </c>
    </row>
    <row r="797">
      <c r="A797" s="7">
        <v>658.0</v>
      </c>
      <c r="B797" s="11" t="s">
        <v>1849</v>
      </c>
      <c r="C797" s="11" t="s">
        <v>1850</v>
      </c>
      <c r="D797" s="7">
        <v>2010.0</v>
      </c>
      <c r="E797" s="11" t="s">
        <v>84</v>
      </c>
      <c r="F797" s="12" t="s">
        <v>39</v>
      </c>
      <c r="G797" s="13"/>
      <c r="H797" s="14" t="s">
        <v>40</v>
      </c>
      <c r="I797" s="13"/>
      <c r="J797" s="16" t="s">
        <v>3436</v>
      </c>
    </row>
    <row r="798">
      <c r="A798" s="7">
        <v>659.0</v>
      </c>
      <c r="B798" s="11" t="s">
        <v>1853</v>
      </c>
      <c r="C798" s="11" t="s">
        <v>1854</v>
      </c>
      <c r="D798" s="7">
        <v>2010.0</v>
      </c>
      <c r="E798" s="11" t="s">
        <v>1856</v>
      </c>
      <c r="F798" s="12" t="s">
        <v>40</v>
      </c>
      <c r="G798" s="20">
        <v>0.0</v>
      </c>
      <c r="H798" s="14" t="s">
        <v>39</v>
      </c>
      <c r="I798" s="20">
        <v>126.0</v>
      </c>
      <c r="J798" s="16" t="s">
        <v>3436</v>
      </c>
    </row>
    <row r="799">
      <c r="A799" s="7">
        <v>661.0</v>
      </c>
      <c r="B799" s="11" t="s">
        <v>1858</v>
      </c>
      <c r="C799" s="11" t="s">
        <v>1859</v>
      </c>
      <c r="D799" s="7">
        <v>2010.0</v>
      </c>
      <c r="E799" s="11" t="s">
        <v>84</v>
      </c>
      <c r="F799" s="12" t="s">
        <v>39</v>
      </c>
      <c r="G799" s="20">
        <v>24.0</v>
      </c>
      <c r="H799" s="14" t="s">
        <v>40</v>
      </c>
      <c r="I799" s="20">
        <v>0.0</v>
      </c>
      <c r="J799" s="16" t="s">
        <v>3436</v>
      </c>
    </row>
    <row r="800">
      <c r="A800" s="7">
        <v>662.0</v>
      </c>
      <c r="B800" s="11" t="s">
        <v>1862</v>
      </c>
      <c r="C800" s="11" t="s">
        <v>1863</v>
      </c>
      <c r="D800" s="7">
        <v>2010.0</v>
      </c>
      <c r="E800" s="11" t="s">
        <v>534</v>
      </c>
      <c r="F800" s="12" t="s">
        <v>40</v>
      </c>
      <c r="G800" s="20">
        <v>0.0</v>
      </c>
      <c r="H800" s="14" t="s">
        <v>39</v>
      </c>
      <c r="I800" s="31">
        <v>55.0</v>
      </c>
      <c r="J800" s="16" t="s">
        <v>3436</v>
      </c>
    </row>
    <row r="801">
      <c r="A801" s="7">
        <v>669.0</v>
      </c>
      <c r="B801" s="11" t="s">
        <v>1870</v>
      </c>
      <c r="C801" s="11" t="s">
        <v>1871</v>
      </c>
      <c r="D801" s="7">
        <v>2010.0</v>
      </c>
      <c r="E801" s="11" t="s">
        <v>47</v>
      </c>
      <c r="F801" s="12" t="s">
        <v>39</v>
      </c>
      <c r="G801" s="20">
        <v>15.0</v>
      </c>
      <c r="H801" s="14" t="s">
        <v>40</v>
      </c>
      <c r="I801" s="20">
        <v>13.0</v>
      </c>
      <c r="J801" s="16" t="s">
        <v>3436</v>
      </c>
    </row>
    <row r="802">
      <c r="A802" s="7">
        <v>672.0</v>
      </c>
      <c r="B802" s="11" t="s">
        <v>1873</v>
      </c>
      <c r="C802" s="11" t="s">
        <v>1874</v>
      </c>
      <c r="D802" s="7">
        <v>2010.0</v>
      </c>
      <c r="E802" s="11" t="s">
        <v>443</v>
      </c>
      <c r="F802" s="12" t="s">
        <v>39</v>
      </c>
      <c r="G802" s="20">
        <v>40.0</v>
      </c>
      <c r="H802" s="14" t="s">
        <v>40</v>
      </c>
      <c r="I802" s="20">
        <v>0.0</v>
      </c>
      <c r="J802" s="16" t="s">
        <v>3436</v>
      </c>
    </row>
    <row r="803">
      <c r="A803" s="7">
        <v>674.0</v>
      </c>
      <c r="B803" s="11" t="s">
        <v>1876</v>
      </c>
      <c r="C803" s="11" t="s">
        <v>1877</v>
      </c>
      <c r="D803" s="7">
        <v>2010.0</v>
      </c>
      <c r="E803" s="11" t="s">
        <v>1879</v>
      </c>
      <c r="F803" s="12" t="s">
        <v>39</v>
      </c>
      <c r="G803" s="20">
        <v>32.0</v>
      </c>
      <c r="H803" s="14" t="s">
        <v>40</v>
      </c>
      <c r="I803" s="20">
        <v>0.0</v>
      </c>
      <c r="J803" s="16" t="s">
        <v>3436</v>
      </c>
    </row>
    <row r="804">
      <c r="A804" s="7">
        <v>676.0</v>
      </c>
      <c r="B804" s="11" t="s">
        <v>1880</v>
      </c>
      <c r="C804" s="11" t="s">
        <v>1881</v>
      </c>
      <c r="D804" s="7">
        <v>2010.0</v>
      </c>
      <c r="E804" s="11" t="s">
        <v>47</v>
      </c>
      <c r="F804" s="12" t="s">
        <v>39</v>
      </c>
      <c r="G804" s="13"/>
      <c r="H804" s="14" t="s">
        <v>40</v>
      </c>
      <c r="I804" s="20">
        <v>0.0</v>
      </c>
      <c r="J804" s="16" t="s">
        <v>3436</v>
      </c>
    </row>
    <row r="805">
      <c r="A805" s="7">
        <v>677.0</v>
      </c>
      <c r="B805" s="11" t="s">
        <v>1883</v>
      </c>
      <c r="C805" s="11" t="s">
        <v>1884</v>
      </c>
      <c r="D805" s="7">
        <v>2009.0</v>
      </c>
      <c r="E805" s="11" t="s">
        <v>140</v>
      </c>
      <c r="F805" s="12" t="s">
        <v>39</v>
      </c>
      <c r="G805" s="13"/>
      <c r="H805" s="14" t="s">
        <v>40</v>
      </c>
      <c r="I805" s="13"/>
      <c r="J805" s="16" t="s">
        <v>3436</v>
      </c>
    </row>
    <row r="806">
      <c r="A806" s="7">
        <v>679.0</v>
      </c>
      <c r="B806" s="11" t="s">
        <v>1887</v>
      </c>
      <c r="C806" s="11" t="s">
        <v>1888</v>
      </c>
      <c r="D806" s="7">
        <v>2009.0</v>
      </c>
      <c r="E806" s="11" t="s">
        <v>1890</v>
      </c>
      <c r="F806" s="12" t="s">
        <v>39</v>
      </c>
      <c r="G806" s="13"/>
      <c r="H806" s="14" t="s">
        <v>40</v>
      </c>
      <c r="I806" s="20">
        <v>0.0</v>
      </c>
      <c r="J806" s="16" t="s">
        <v>3436</v>
      </c>
    </row>
    <row r="807">
      <c r="A807" s="7">
        <v>680.0</v>
      </c>
      <c r="B807" s="8" t="s">
        <v>3793</v>
      </c>
      <c r="C807" s="8" t="s">
        <v>3794</v>
      </c>
      <c r="D807" s="7">
        <v>2009.0</v>
      </c>
      <c r="E807" s="11" t="s">
        <v>47</v>
      </c>
      <c r="F807" s="39" t="s">
        <v>40</v>
      </c>
      <c r="G807" s="39">
        <v>0.0</v>
      </c>
      <c r="H807" s="39" t="s">
        <v>39</v>
      </c>
      <c r="I807" s="39">
        <v>96.0</v>
      </c>
      <c r="J807" s="16" t="s">
        <v>3436</v>
      </c>
    </row>
    <row r="808">
      <c r="A808" s="7">
        <v>682.0</v>
      </c>
      <c r="B808" s="11" t="s">
        <v>1891</v>
      </c>
      <c r="C808" s="11" t="s">
        <v>1892</v>
      </c>
      <c r="D808" s="7">
        <v>2009.0</v>
      </c>
      <c r="E808" s="11" t="s">
        <v>84</v>
      </c>
      <c r="F808" s="12" t="s">
        <v>39</v>
      </c>
      <c r="G808" s="13"/>
      <c r="H808" s="14" t="s">
        <v>40</v>
      </c>
      <c r="I808" s="20">
        <v>0.0</v>
      </c>
      <c r="J808" s="16" t="s">
        <v>3436</v>
      </c>
    </row>
    <row r="809">
      <c r="A809" s="7">
        <v>684.0</v>
      </c>
      <c r="B809" s="11" t="s">
        <v>1894</v>
      </c>
      <c r="C809" s="11" t="s">
        <v>1895</v>
      </c>
      <c r="D809" s="7">
        <v>2009.0</v>
      </c>
      <c r="E809" s="11" t="s">
        <v>84</v>
      </c>
      <c r="F809" s="12" t="s">
        <v>39</v>
      </c>
      <c r="G809" s="20">
        <v>12.0</v>
      </c>
      <c r="H809" s="14" t="s">
        <v>40</v>
      </c>
      <c r="I809" s="20">
        <v>0.0</v>
      </c>
      <c r="J809" s="16" t="s">
        <v>3436</v>
      </c>
    </row>
    <row r="810">
      <c r="A810" s="7">
        <v>685.0</v>
      </c>
      <c r="B810" s="11" t="s">
        <v>1897</v>
      </c>
      <c r="C810" s="11" t="s">
        <v>1898</v>
      </c>
      <c r="D810" s="7">
        <v>2009.0</v>
      </c>
      <c r="E810" s="11" t="s">
        <v>84</v>
      </c>
      <c r="F810" s="12" t="s">
        <v>39</v>
      </c>
      <c r="G810" s="13"/>
      <c r="H810" s="14" t="s">
        <v>40</v>
      </c>
      <c r="I810" s="20">
        <v>0.0</v>
      </c>
      <c r="J810" s="16" t="s">
        <v>3436</v>
      </c>
    </row>
    <row r="811">
      <c r="A811" s="7">
        <v>690.0</v>
      </c>
      <c r="B811" s="11" t="s">
        <v>1912</v>
      </c>
      <c r="C811" s="11" t="s">
        <v>1913</v>
      </c>
      <c r="D811" s="7">
        <v>2009.0</v>
      </c>
      <c r="E811" s="11" t="s">
        <v>84</v>
      </c>
      <c r="F811" s="12" t="s">
        <v>40</v>
      </c>
      <c r="G811" s="20">
        <v>0.0</v>
      </c>
      <c r="H811" s="14" t="s">
        <v>39</v>
      </c>
      <c r="I811" s="20">
        <v>20.0</v>
      </c>
      <c r="J811" s="16" t="s">
        <v>3436</v>
      </c>
    </row>
    <row r="812">
      <c r="A812" s="7">
        <v>695.0</v>
      </c>
      <c r="B812" s="11" t="s">
        <v>1918</v>
      </c>
      <c r="C812" s="11" t="s">
        <v>1919</v>
      </c>
      <c r="D812" s="7">
        <v>2009.0</v>
      </c>
      <c r="E812" s="11" t="s">
        <v>47</v>
      </c>
      <c r="F812" s="12" t="s">
        <v>39</v>
      </c>
      <c r="G812" s="20">
        <v>108.0</v>
      </c>
      <c r="H812" s="14" t="s">
        <v>40</v>
      </c>
      <c r="I812" s="20">
        <v>0.0</v>
      </c>
      <c r="J812" s="16" t="s">
        <v>3436</v>
      </c>
    </row>
    <row r="813">
      <c r="A813" s="7">
        <v>699.0</v>
      </c>
      <c r="B813" s="11" t="s">
        <v>1921</v>
      </c>
      <c r="C813" s="11" t="s">
        <v>1922</v>
      </c>
      <c r="D813" s="7">
        <v>2009.0</v>
      </c>
      <c r="E813" s="11" t="s">
        <v>1924</v>
      </c>
      <c r="F813" s="12" t="s">
        <v>39</v>
      </c>
      <c r="G813" s="13"/>
      <c r="H813" s="14" t="s">
        <v>40</v>
      </c>
      <c r="I813" s="20">
        <v>0.0</v>
      </c>
      <c r="J813" s="16" t="s">
        <v>3436</v>
      </c>
    </row>
    <row r="814">
      <c r="A814" s="7">
        <v>702.0</v>
      </c>
      <c r="B814" s="11" t="s">
        <v>1926</v>
      </c>
      <c r="C814" s="11" t="s">
        <v>1927</v>
      </c>
      <c r="D814" s="7">
        <v>2009.0</v>
      </c>
      <c r="E814" s="11" t="s">
        <v>201</v>
      </c>
      <c r="F814" s="12" t="s">
        <v>40</v>
      </c>
      <c r="G814" s="20">
        <v>0.0</v>
      </c>
      <c r="H814" s="14" t="s">
        <v>39</v>
      </c>
      <c r="I814" s="20">
        <v>225.0</v>
      </c>
      <c r="J814" s="16" t="s">
        <v>3436</v>
      </c>
    </row>
    <row r="815">
      <c r="A815" s="7">
        <v>703.0</v>
      </c>
      <c r="B815" s="11" t="s">
        <v>1929</v>
      </c>
      <c r="C815" s="11" t="s">
        <v>1930</v>
      </c>
      <c r="D815" s="7">
        <v>2009.0</v>
      </c>
      <c r="E815" s="11" t="s">
        <v>1932</v>
      </c>
      <c r="F815" s="12" t="s">
        <v>40</v>
      </c>
      <c r="G815" s="20">
        <v>0.0</v>
      </c>
      <c r="H815" s="14" t="s">
        <v>39</v>
      </c>
      <c r="I815" s="20">
        <v>48.0</v>
      </c>
      <c r="J815" s="16" t="s">
        <v>3436</v>
      </c>
    </row>
    <row r="816">
      <c r="A816" s="7">
        <v>704.0</v>
      </c>
      <c r="B816" s="11" t="s">
        <v>1933</v>
      </c>
      <c r="C816" s="11" t="s">
        <v>1934</v>
      </c>
      <c r="D816" s="7">
        <v>2009.0</v>
      </c>
      <c r="E816" s="11" t="s">
        <v>47</v>
      </c>
      <c r="F816" s="12" t="s">
        <v>39</v>
      </c>
      <c r="G816" s="20">
        <v>48.0</v>
      </c>
      <c r="H816" s="14" t="s">
        <v>40</v>
      </c>
      <c r="I816" s="20">
        <v>0.0</v>
      </c>
      <c r="J816" s="16" t="s">
        <v>3436</v>
      </c>
    </row>
    <row r="817">
      <c r="A817" s="7">
        <v>710.0</v>
      </c>
      <c r="B817" s="11" t="s">
        <v>1943</v>
      </c>
      <c r="C817" s="11" t="s">
        <v>1944</v>
      </c>
      <c r="D817" s="7">
        <v>2009.0</v>
      </c>
      <c r="E817" s="11" t="s">
        <v>1946</v>
      </c>
      <c r="F817" s="12" t="s">
        <v>39</v>
      </c>
      <c r="G817" s="13"/>
      <c r="H817" s="14" t="s">
        <v>40</v>
      </c>
      <c r="I817" s="20">
        <v>0.0</v>
      </c>
      <c r="J817" s="16" t="s">
        <v>3436</v>
      </c>
    </row>
    <row r="818">
      <c r="A818" s="7">
        <v>715.0</v>
      </c>
      <c r="B818" s="11" t="s">
        <v>1947</v>
      </c>
      <c r="C818" s="11" t="s">
        <v>1948</v>
      </c>
      <c r="D818" s="7">
        <v>2009.0</v>
      </c>
      <c r="E818" s="11" t="s">
        <v>47</v>
      </c>
      <c r="F818" s="12" t="s">
        <v>39</v>
      </c>
      <c r="G818" s="13"/>
      <c r="H818" s="14" t="s">
        <v>40</v>
      </c>
      <c r="I818" s="31">
        <v>50.0</v>
      </c>
      <c r="J818" s="16" t="s">
        <v>3436</v>
      </c>
    </row>
    <row r="819">
      <c r="A819" s="7">
        <v>718.0</v>
      </c>
      <c r="B819" s="11" t="s">
        <v>1951</v>
      </c>
      <c r="C819" s="11" t="s">
        <v>1952</v>
      </c>
      <c r="D819" s="7">
        <v>2009.0</v>
      </c>
      <c r="E819" s="11" t="s">
        <v>54</v>
      </c>
      <c r="F819" s="12" t="s">
        <v>39</v>
      </c>
      <c r="G819" s="20">
        <v>35.0</v>
      </c>
      <c r="H819" s="14" t="s">
        <v>40</v>
      </c>
      <c r="I819" s="20">
        <v>0.0</v>
      </c>
      <c r="J819" s="16" t="s">
        <v>3436</v>
      </c>
    </row>
    <row r="820">
      <c r="A820" s="7">
        <v>721.0</v>
      </c>
      <c r="B820" s="11" t="s">
        <v>1958</v>
      </c>
      <c r="C820" s="11" t="s">
        <v>1959</v>
      </c>
      <c r="D820" s="7">
        <v>2009.0</v>
      </c>
      <c r="E820" s="11" t="s">
        <v>1961</v>
      </c>
      <c r="F820" s="12" t="s">
        <v>40</v>
      </c>
      <c r="G820" s="20">
        <v>0.0</v>
      </c>
      <c r="H820" s="14" t="s">
        <v>39</v>
      </c>
      <c r="I820" s="20">
        <v>40.0</v>
      </c>
      <c r="J820" s="16" t="s">
        <v>3436</v>
      </c>
    </row>
    <row r="821">
      <c r="A821" s="7">
        <v>724.0</v>
      </c>
      <c r="B821" s="11" t="s">
        <v>1962</v>
      </c>
      <c r="C821" s="11" t="s">
        <v>1963</v>
      </c>
      <c r="D821" s="7">
        <v>2009.0</v>
      </c>
      <c r="E821" s="11" t="s">
        <v>140</v>
      </c>
      <c r="F821" s="12" t="s">
        <v>39</v>
      </c>
      <c r="G821" s="20">
        <v>48.0</v>
      </c>
      <c r="H821" s="14" t="s">
        <v>40</v>
      </c>
      <c r="I821" s="20">
        <v>0.0</v>
      </c>
      <c r="J821" s="16" t="s">
        <v>3436</v>
      </c>
    </row>
    <row r="822">
      <c r="A822" s="7">
        <v>726.0</v>
      </c>
      <c r="B822" s="11" t="s">
        <v>1970</v>
      </c>
      <c r="C822" s="11" t="s">
        <v>1971</v>
      </c>
      <c r="D822" s="7">
        <v>2009.0</v>
      </c>
      <c r="E822" s="11" t="s">
        <v>1973</v>
      </c>
      <c r="F822" s="12" t="s">
        <v>40</v>
      </c>
      <c r="G822" s="20">
        <v>0.0</v>
      </c>
      <c r="H822" s="14" t="s">
        <v>39</v>
      </c>
      <c r="I822" s="13"/>
      <c r="J822" s="16" t="s">
        <v>3436</v>
      </c>
    </row>
    <row r="823">
      <c r="A823" s="7">
        <v>727.0</v>
      </c>
      <c r="B823" s="11" t="s">
        <v>1974</v>
      </c>
      <c r="C823" s="11" t="s">
        <v>1975</v>
      </c>
      <c r="D823" s="7">
        <v>2009.0</v>
      </c>
      <c r="E823" s="11" t="s">
        <v>47</v>
      </c>
      <c r="F823" s="12" t="s">
        <v>39</v>
      </c>
      <c r="G823" s="20">
        <v>15.0</v>
      </c>
      <c r="H823" s="14" t="s">
        <v>40</v>
      </c>
      <c r="I823" s="20">
        <v>0.0</v>
      </c>
      <c r="J823" s="16" t="s">
        <v>3436</v>
      </c>
    </row>
    <row r="824">
      <c r="A824" s="7">
        <v>728.0</v>
      </c>
      <c r="B824" s="8" t="s">
        <v>3799</v>
      </c>
      <c r="C824" s="8" t="s">
        <v>3800</v>
      </c>
      <c r="D824" s="7">
        <v>2009.0</v>
      </c>
      <c r="E824" s="11" t="s">
        <v>47</v>
      </c>
      <c r="F824" s="12" t="s">
        <v>39</v>
      </c>
      <c r="H824" s="14" t="s">
        <v>40</v>
      </c>
      <c r="I824" s="20">
        <v>0.0</v>
      </c>
      <c r="J824" s="12" t="s">
        <v>3436</v>
      </c>
    </row>
    <row r="825">
      <c r="A825" s="7">
        <v>729.0</v>
      </c>
      <c r="B825" s="11" t="s">
        <v>1978</v>
      </c>
      <c r="C825" s="11" t="s">
        <v>1979</v>
      </c>
      <c r="D825" s="7">
        <v>2009.0</v>
      </c>
      <c r="E825" s="11" t="s">
        <v>1569</v>
      </c>
      <c r="F825" s="12" t="s">
        <v>39</v>
      </c>
      <c r="G825" s="13"/>
      <c r="H825" s="14" t="s">
        <v>40</v>
      </c>
      <c r="I825" s="20">
        <v>0.0</v>
      </c>
      <c r="J825" s="12" t="s">
        <v>3436</v>
      </c>
    </row>
    <row r="826">
      <c r="A826" s="7">
        <v>730.0</v>
      </c>
      <c r="B826" s="11" t="s">
        <v>1981</v>
      </c>
      <c r="C826" s="11" t="s">
        <v>1982</v>
      </c>
      <c r="D826" s="7">
        <v>2009.0</v>
      </c>
      <c r="E826" s="11" t="s">
        <v>54</v>
      </c>
      <c r="F826" s="12" t="s">
        <v>39</v>
      </c>
      <c r="G826" s="20">
        <v>12.0</v>
      </c>
      <c r="H826" s="14" t="s">
        <v>40</v>
      </c>
      <c r="I826" s="20">
        <v>0.0</v>
      </c>
      <c r="J826" s="16" t="s">
        <v>3436</v>
      </c>
    </row>
    <row r="827">
      <c r="A827" s="7">
        <v>732.0</v>
      </c>
      <c r="B827" s="11" t="s">
        <v>1988</v>
      </c>
      <c r="C827" s="11" t="s">
        <v>1989</v>
      </c>
      <c r="D827" s="7">
        <v>2009.0</v>
      </c>
      <c r="E827" s="11" t="s">
        <v>84</v>
      </c>
      <c r="F827" s="12" t="s">
        <v>40</v>
      </c>
      <c r="G827" s="20">
        <v>0.0</v>
      </c>
      <c r="H827" s="14" t="s">
        <v>39</v>
      </c>
      <c r="I827" s="20">
        <v>30.0</v>
      </c>
      <c r="J827" s="16" t="s">
        <v>3436</v>
      </c>
    </row>
    <row r="828">
      <c r="A828" s="7">
        <v>736.0</v>
      </c>
      <c r="B828" s="11" t="s">
        <v>1994</v>
      </c>
      <c r="C828" s="11" t="s">
        <v>1995</v>
      </c>
      <c r="D828" s="7">
        <v>2009.0</v>
      </c>
      <c r="E828" s="11" t="s">
        <v>1997</v>
      </c>
      <c r="F828" s="12" t="s">
        <v>39</v>
      </c>
      <c r="G828" s="20">
        <v>60.0</v>
      </c>
      <c r="H828" s="14" t="s">
        <v>40</v>
      </c>
      <c r="I828" s="20">
        <v>0.0</v>
      </c>
      <c r="J828" s="16" t="s">
        <v>3436</v>
      </c>
    </row>
    <row r="829">
      <c r="A829" s="7">
        <v>739.0</v>
      </c>
      <c r="B829" s="11" t="s">
        <v>1998</v>
      </c>
      <c r="C829" s="11" t="s">
        <v>1999</v>
      </c>
      <c r="D829" s="7">
        <v>2008.0</v>
      </c>
      <c r="E829" s="11" t="s">
        <v>2001</v>
      </c>
      <c r="F829" s="12" t="s">
        <v>40</v>
      </c>
      <c r="G829" s="20">
        <v>0.0</v>
      </c>
      <c r="H829" s="14" t="s">
        <v>39</v>
      </c>
      <c r="I829" s="20">
        <v>9.0</v>
      </c>
      <c r="J829" s="16" t="s">
        <v>3436</v>
      </c>
    </row>
    <row r="830">
      <c r="A830" s="7">
        <v>741.0</v>
      </c>
      <c r="B830" s="11" t="s">
        <v>2002</v>
      </c>
      <c r="C830" s="11" t="s">
        <v>2003</v>
      </c>
      <c r="D830" s="7">
        <v>2008.0</v>
      </c>
      <c r="E830" s="11" t="s">
        <v>370</v>
      </c>
      <c r="F830" s="12" t="s">
        <v>39</v>
      </c>
      <c r="G830" s="20">
        <v>17.0</v>
      </c>
      <c r="H830" s="14" t="s">
        <v>40</v>
      </c>
      <c r="I830" s="20">
        <v>0.0</v>
      </c>
      <c r="J830" s="16" t="s">
        <v>3436</v>
      </c>
    </row>
    <row r="831">
      <c r="A831" s="7">
        <v>742.0</v>
      </c>
      <c r="B831" s="11" t="s">
        <v>2005</v>
      </c>
      <c r="C831" s="11" t="s">
        <v>2006</v>
      </c>
      <c r="D831" s="7">
        <v>2008.0</v>
      </c>
      <c r="E831" s="11" t="s">
        <v>84</v>
      </c>
      <c r="F831" s="12" t="s">
        <v>39</v>
      </c>
      <c r="G831" s="31">
        <v>33.0</v>
      </c>
      <c r="H831" s="14" t="s">
        <v>40</v>
      </c>
      <c r="I831" s="20">
        <v>0.0</v>
      </c>
      <c r="J831" s="16" t="s">
        <v>3436</v>
      </c>
    </row>
    <row r="832">
      <c r="A832" s="7">
        <v>744.0</v>
      </c>
      <c r="B832" s="11" t="s">
        <v>2008</v>
      </c>
      <c r="C832" s="11" t="s">
        <v>2009</v>
      </c>
      <c r="D832" s="7">
        <v>2008.0</v>
      </c>
      <c r="E832" s="11" t="s">
        <v>73</v>
      </c>
      <c r="F832" s="12" t="s">
        <v>39</v>
      </c>
      <c r="G832" s="20">
        <v>18.0</v>
      </c>
      <c r="H832" s="14" t="s">
        <v>40</v>
      </c>
      <c r="I832" s="20">
        <v>0.0</v>
      </c>
      <c r="J832" s="16" t="s">
        <v>3436</v>
      </c>
    </row>
    <row r="833">
      <c r="A833" s="7">
        <v>745.0</v>
      </c>
      <c r="B833" s="8" t="s">
        <v>3803</v>
      </c>
      <c r="C833" s="8" t="s">
        <v>3804</v>
      </c>
      <c r="D833" s="7">
        <v>2008.0</v>
      </c>
      <c r="E833" s="11" t="s">
        <v>47</v>
      </c>
      <c r="F833" s="12" t="s">
        <v>39</v>
      </c>
      <c r="G833" s="31"/>
      <c r="H833" s="14" t="s">
        <v>40</v>
      </c>
      <c r="I833" s="20">
        <v>0.0</v>
      </c>
      <c r="J833" s="16" t="s">
        <v>3436</v>
      </c>
    </row>
    <row r="834">
      <c r="A834" s="7">
        <v>746.0</v>
      </c>
      <c r="B834" s="11" t="s">
        <v>2011</v>
      </c>
      <c r="C834" s="11" t="s">
        <v>2012</v>
      </c>
      <c r="D834" s="7">
        <v>2008.0</v>
      </c>
      <c r="E834" s="11" t="s">
        <v>766</v>
      </c>
      <c r="F834" s="12" t="s">
        <v>39</v>
      </c>
      <c r="G834" s="20">
        <v>12.0</v>
      </c>
      <c r="H834" s="14" t="s">
        <v>40</v>
      </c>
      <c r="I834" s="20">
        <v>0.0</v>
      </c>
      <c r="J834" s="16" t="s">
        <v>3436</v>
      </c>
    </row>
    <row r="835">
      <c r="A835" s="7">
        <v>749.0</v>
      </c>
      <c r="B835" s="11" t="s">
        <v>2018</v>
      </c>
      <c r="C835" s="11" t="s">
        <v>2019</v>
      </c>
      <c r="D835" s="7">
        <v>2008.0</v>
      </c>
      <c r="E835" s="11" t="s">
        <v>370</v>
      </c>
      <c r="F835" s="12" t="s">
        <v>39</v>
      </c>
      <c r="G835" s="13"/>
      <c r="H835" s="14" t="s">
        <v>40</v>
      </c>
      <c r="I835" s="20">
        <v>0.0</v>
      </c>
      <c r="J835" s="16" t="s">
        <v>3436</v>
      </c>
    </row>
    <row r="836">
      <c r="A836" s="7">
        <v>750.0</v>
      </c>
      <c r="B836" s="11" t="s">
        <v>2021</v>
      </c>
      <c r="C836" s="11" t="s">
        <v>2022</v>
      </c>
      <c r="D836" s="7">
        <v>2008.0</v>
      </c>
      <c r="E836" s="11" t="s">
        <v>84</v>
      </c>
      <c r="F836" s="12" t="s">
        <v>40</v>
      </c>
      <c r="G836" s="13"/>
      <c r="H836" s="14" t="s">
        <v>39</v>
      </c>
      <c r="I836" s="13"/>
      <c r="J836" s="16" t="s">
        <v>3436</v>
      </c>
    </row>
    <row r="837">
      <c r="A837" s="7">
        <v>751.0</v>
      </c>
      <c r="B837" s="11" t="s">
        <v>2025</v>
      </c>
      <c r="C837" s="11" t="s">
        <v>2026</v>
      </c>
      <c r="D837" s="7">
        <v>2008.0</v>
      </c>
      <c r="E837" s="11" t="s">
        <v>84</v>
      </c>
      <c r="F837" s="12" t="s">
        <v>40</v>
      </c>
      <c r="G837" s="20">
        <v>0.0</v>
      </c>
      <c r="H837" s="14" t="s">
        <v>39</v>
      </c>
      <c r="I837" s="20">
        <v>128.0</v>
      </c>
      <c r="J837" s="16" t="s">
        <v>3436</v>
      </c>
    </row>
    <row r="838">
      <c r="A838" s="7">
        <v>759.0</v>
      </c>
      <c r="B838" s="11" t="s">
        <v>2041</v>
      </c>
      <c r="C838" s="11" t="s">
        <v>2042</v>
      </c>
      <c r="D838" s="7">
        <v>2008.0</v>
      </c>
      <c r="E838" s="11" t="s">
        <v>47</v>
      </c>
      <c r="F838" s="12" t="s">
        <v>39</v>
      </c>
      <c r="G838" s="20">
        <v>10.0</v>
      </c>
      <c r="H838" s="14" t="s">
        <v>40</v>
      </c>
      <c r="I838" s="20">
        <v>0.0</v>
      </c>
      <c r="J838" s="16" t="s">
        <v>3436</v>
      </c>
    </row>
    <row r="839">
      <c r="A839" s="7">
        <v>760.0</v>
      </c>
      <c r="B839" s="11" t="s">
        <v>2045</v>
      </c>
      <c r="C839" s="11" t="s">
        <v>2046</v>
      </c>
      <c r="D839" s="7">
        <v>2008.0</v>
      </c>
      <c r="E839" s="11" t="s">
        <v>424</v>
      </c>
      <c r="F839" s="12" t="s">
        <v>39</v>
      </c>
      <c r="G839" s="20">
        <v>40.0</v>
      </c>
      <c r="H839" s="14" t="s">
        <v>40</v>
      </c>
      <c r="I839" s="20">
        <v>0.0</v>
      </c>
      <c r="J839" s="16" t="s">
        <v>3436</v>
      </c>
    </row>
    <row r="840">
      <c r="A840" s="7">
        <v>762.0</v>
      </c>
      <c r="B840" s="11" t="s">
        <v>2048</v>
      </c>
      <c r="C840" s="11" t="s">
        <v>2049</v>
      </c>
      <c r="D840" s="7">
        <v>2008.0</v>
      </c>
      <c r="E840" s="11" t="s">
        <v>47</v>
      </c>
      <c r="F840" s="12" t="s">
        <v>39</v>
      </c>
      <c r="G840" s="20">
        <v>7.0</v>
      </c>
      <c r="H840" s="14" t="s">
        <v>40</v>
      </c>
      <c r="I840" s="20">
        <v>8.0</v>
      </c>
      <c r="J840" s="16" t="s">
        <v>3436</v>
      </c>
    </row>
    <row r="841">
      <c r="A841" s="7">
        <v>764.0</v>
      </c>
      <c r="B841" s="11" t="s">
        <v>2051</v>
      </c>
      <c r="C841" s="11" t="s">
        <v>2052</v>
      </c>
      <c r="D841" s="7">
        <v>2008.0</v>
      </c>
      <c r="E841" s="11" t="s">
        <v>47</v>
      </c>
      <c r="F841" s="12" t="s">
        <v>39</v>
      </c>
      <c r="G841" s="20">
        <v>28.0</v>
      </c>
      <c r="H841" s="14" t="s">
        <v>40</v>
      </c>
      <c r="I841" s="20">
        <v>0.0</v>
      </c>
      <c r="J841" s="16" t="s">
        <v>3436</v>
      </c>
    </row>
    <row r="842">
      <c r="A842" s="7">
        <v>766.0</v>
      </c>
      <c r="B842" s="11" t="s">
        <v>2058</v>
      </c>
      <c r="C842" s="11" t="s">
        <v>2059</v>
      </c>
      <c r="D842" s="7">
        <v>2008.0</v>
      </c>
      <c r="E842" s="11" t="s">
        <v>47</v>
      </c>
      <c r="F842" s="12" t="s">
        <v>39</v>
      </c>
      <c r="G842" s="20">
        <v>4.0</v>
      </c>
      <c r="H842" s="14" t="s">
        <v>40</v>
      </c>
      <c r="I842" s="20">
        <v>0.0</v>
      </c>
      <c r="J842" s="16" t="s">
        <v>3436</v>
      </c>
    </row>
    <row r="843">
      <c r="A843" s="7">
        <v>767.0</v>
      </c>
      <c r="B843" s="11" t="s">
        <v>2062</v>
      </c>
      <c r="C843" s="11" t="s">
        <v>2063</v>
      </c>
      <c r="D843" s="7">
        <v>2008.0</v>
      </c>
      <c r="E843" s="11" t="s">
        <v>1957</v>
      </c>
      <c r="F843" s="12" t="s">
        <v>39</v>
      </c>
      <c r="G843" s="13"/>
      <c r="H843" s="14" t="s">
        <v>40</v>
      </c>
      <c r="I843" s="20">
        <v>0.0</v>
      </c>
      <c r="J843" s="16" t="s">
        <v>3436</v>
      </c>
    </row>
    <row r="844">
      <c r="A844" s="7">
        <v>768.0</v>
      </c>
      <c r="B844" s="11" t="s">
        <v>2065</v>
      </c>
      <c r="C844" s="11" t="s">
        <v>2066</v>
      </c>
      <c r="D844" s="7">
        <v>2008.0</v>
      </c>
      <c r="E844" s="11" t="s">
        <v>335</v>
      </c>
      <c r="F844" s="12" t="s">
        <v>39</v>
      </c>
      <c r="G844" s="20">
        <v>18.0</v>
      </c>
      <c r="H844" s="14" t="s">
        <v>40</v>
      </c>
      <c r="I844" s="20">
        <v>0.0</v>
      </c>
      <c r="J844" s="16" t="s">
        <v>3436</v>
      </c>
    </row>
    <row r="845">
      <c r="A845" s="7">
        <v>770.0</v>
      </c>
      <c r="B845" s="8" t="s">
        <v>3811</v>
      </c>
      <c r="C845" s="8" t="s">
        <v>3812</v>
      </c>
      <c r="D845" s="7">
        <v>2008.0</v>
      </c>
      <c r="E845" s="11" t="s">
        <v>47</v>
      </c>
      <c r="F845" s="39" t="s">
        <v>40</v>
      </c>
      <c r="G845" s="39">
        <v>0.0</v>
      </c>
      <c r="H845" s="39" t="s">
        <v>39</v>
      </c>
      <c r="I845" s="40"/>
      <c r="J845" s="16" t="s">
        <v>3436</v>
      </c>
    </row>
    <row r="846">
      <c r="A846" s="7">
        <v>773.0</v>
      </c>
      <c r="B846" s="11" t="s">
        <v>2073</v>
      </c>
      <c r="C846" s="11" t="s">
        <v>2074</v>
      </c>
      <c r="D846" s="7">
        <v>2008.0</v>
      </c>
      <c r="E846" s="11" t="s">
        <v>2076</v>
      </c>
      <c r="F846" s="12" t="s">
        <v>39</v>
      </c>
      <c r="G846" s="20">
        <v>34.0</v>
      </c>
      <c r="H846" s="14" t="s">
        <v>40</v>
      </c>
      <c r="I846" s="20">
        <v>0.0</v>
      </c>
      <c r="J846" s="16" t="s">
        <v>3436</v>
      </c>
    </row>
    <row r="847">
      <c r="A847" s="7">
        <v>775.0</v>
      </c>
      <c r="B847" s="11" t="s">
        <v>2080</v>
      </c>
      <c r="C847" s="11" t="s">
        <v>2081</v>
      </c>
      <c r="D847" s="7">
        <v>2008.0</v>
      </c>
      <c r="E847" s="11" t="s">
        <v>2083</v>
      </c>
      <c r="F847" s="12" t="s">
        <v>39</v>
      </c>
      <c r="G847" s="20">
        <v>46.0</v>
      </c>
      <c r="H847" s="14" t="s">
        <v>40</v>
      </c>
      <c r="I847" s="20">
        <v>0.0</v>
      </c>
      <c r="J847" s="16" t="s">
        <v>3436</v>
      </c>
    </row>
    <row r="848">
      <c r="A848" s="7">
        <v>776.0</v>
      </c>
      <c r="B848" s="11" t="s">
        <v>2084</v>
      </c>
      <c r="C848" s="11" t="s">
        <v>2085</v>
      </c>
      <c r="D848" s="7">
        <v>2008.0</v>
      </c>
      <c r="E848" s="11" t="s">
        <v>84</v>
      </c>
      <c r="F848" s="12" t="s">
        <v>39</v>
      </c>
      <c r="G848" s="13"/>
      <c r="H848" s="14" t="s">
        <v>40</v>
      </c>
      <c r="I848" s="20">
        <v>0.0</v>
      </c>
      <c r="J848" s="16" t="s">
        <v>3436</v>
      </c>
    </row>
    <row r="849">
      <c r="A849" s="7">
        <v>777.0</v>
      </c>
      <c r="B849" s="11" t="s">
        <v>2087</v>
      </c>
      <c r="C849" s="11" t="s">
        <v>2088</v>
      </c>
      <c r="D849" s="7">
        <v>2008.0</v>
      </c>
      <c r="E849" s="11" t="s">
        <v>370</v>
      </c>
      <c r="F849" s="12" t="s">
        <v>39</v>
      </c>
      <c r="G849" s="20">
        <v>45.0</v>
      </c>
      <c r="H849" s="14" t="s">
        <v>40</v>
      </c>
      <c r="I849" s="20">
        <v>0.0</v>
      </c>
      <c r="J849" s="16" t="s">
        <v>3436</v>
      </c>
    </row>
    <row r="850">
      <c r="A850" s="7">
        <v>778.0</v>
      </c>
      <c r="B850" s="11" t="s">
        <v>2090</v>
      </c>
      <c r="C850" s="11" t="s">
        <v>2091</v>
      </c>
      <c r="D850" s="7">
        <v>2008.0</v>
      </c>
      <c r="E850" s="11" t="s">
        <v>47</v>
      </c>
      <c r="F850" s="12" t="s">
        <v>39</v>
      </c>
      <c r="G850" s="20">
        <v>8.0</v>
      </c>
      <c r="H850" s="14" t="s">
        <v>40</v>
      </c>
      <c r="I850" s="20">
        <v>0.0</v>
      </c>
      <c r="J850" s="16" t="s">
        <v>3436</v>
      </c>
    </row>
    <row r="851">
      <c r="A851" s="7">
        <v>779.0</v>
      </c>
      <c r="B851" s="11" t="s">
        <v>2093</v>
      </c>
      <c r="C851" s="11" t="s">
        <v>2094</v>
      </c>
      <c r="D851" s="7">
        <v>2008.0</v>
      </c>
      <c r="E851" s="11" t="s">
        <v>47</v>
      </c>
      <c r="F851" s="12" t="s">
        <v>39</v>
      </c>
      <c r="G851" s="20">
        <v>20.0</v>
      </c>
      <c r="H851" s="14" t="s">
        <v>40</v>
      </c>
      <c r="I851" s="20">
        <v>0.0</v>
      </c>
      <c r="J851" s="16" t="s">
        <v>3436</v>
      </c>
    </row>
    <row r="852">
      <c r="A852" s="7">
        <v>780.0</v>
      </c>
      <c r="B852" s="11" t="s">
        <v>2096</v>
      </c>
      <c r="C852" s="11" t="s">
        <v>2097</v>
      </c>
      <c r="D852" s="7">
        <v>2008.0</v>
      </c>
      <c r="E852" s="11" t="s">
        <v>370</v>
      </c>
      <c r="F852" s="12" t="s">
        <v>39</v>
      </c>
      <c r="G852" s="13"/>
      <c r="H852" s="14" t="s">
        <v>40</v>
      </c>
      <c r="I852" s="20">
        <v>0.0</v>
      </c>
      <c r="J852" s="16" t="s">
        <v>3436</v>
      </c>
    </row>
    <row r="853">
      <c r="A853" s="7">
        <v>781.0</v>
      </c>
      <c r="B853" s="11" t="s">
        <v>2099</v>
      </c>
      <c r="C853" s="11" t="s">
        <v>2100</v>
      </c>
      <c r="D853" s="7">
        <v>2008.0</v>
      </c>
      <c r="E853" s="11" t="s">
        <v>310</v>
      </c>
      <c r="F853" s="12" t="s">
        <v>39</v>
      </c>
      <c r="G853" s="13"/>
      <c r="H853" s="14" t="s">
        <v>40</v>
      </c>
      <c r="I853" s="20">
        <v>0.0</v>
      </c>
      <c r="J853" s="16" t="s">
        <v>3436</v>
      </c>
    </row>
    <row r="854">
      <c r="A854" s="7">
        <v>788.0</v>
      </c>
      <c r="B854" s="11" t="s">
        <v>2112</v>
      </c>
      <c r="C854" s="11" t="s">
        <v>2113</v>
      </c>
      <c r="D854" s="7">
        <v>2008.0</v>
      </c>
      <c r="E854" s="11" t="s">
        <v>73</v>
      </c>
      <c r="F854" s="12" t="s">
        <v>40</v>
      </c>
      <c r="G854" s="13"/>
      <c r="H854" s="14" t="s">
        <v>39</v>
      </c>
      <c r="I854" s="13"/>
      <c r="J854" s="16" t="s">
        <v>3436</v>
      </c>
    </row>
    <row r="855">
      <c r="A855" s="7">
        <v>789.0</v>
      </c>
      <c r="B855" s="11" t="s">
        <v>2115</v>
      </c>
      <c r="C855" s="11" t="s">
        <v>2116</v>
      </c>
      <c r="D855" s="7">
        <v>2008.0</v>
      </c>
      <c r="E855" s="11" t="s">
        <v>47</v>
      </c>
      <c r="F855" s="12" t="s">
        <v>39</v>
      </c>
      <c r="G855" s="20">
        <v>82.0</v>
      </c>
      <c r="H855" s="14" t="s">
        <v>40</v>
      </c>
      <c r="I855" s="20">
        <v>0.0</v>
      </c>
      <c r="J855" s="16" t="s">
        <v>3436</v>
      </c>
    </row>
    <row r="856">
      <c r="A856" s="7">
        <v>790.0</v>
      </c>
      <c r="B856" s="11" t="s">
        <v>2118</v>
      </c>
      <c r="C856" s="11" t="s">
        <v>2119</v>
      </c>
      <c r="D856" s="7">
        <v>2008.0</v>
      </c>
      <c r="E856" s="11" t="s">
        <v>2121</v>
      </c>
      <c r="F856" s="12" t="s">
        <v>39</v>
      </c>
      <c r="G856" s="13"/>
      <c r="H856" s="14" t="s">
        <v>40</v>
      </c>
      <c r="I856" s="20">
        <v>0.0</v>
      </c>
      <c r="J856" s="16" t="s">
        <v>3436</v>
      </c>
    </row>
    <row r="857">
      <c r="A857" s="7">
        <v>791.0</v>
      </c>
      <c r="B857" s="11" t="s">
        <v>2123</v>
      </c>
      <c r="C857" s="11" t="s">
        <v>2124</v>
      </c>
      <c r="D857" s="7">
        <v>2008.0</v>
      </c>
      <c r="E857" s="11" t="s">
        <v>2126</v>
      </c>
      <c r="F857" s="12" t="s">
        <v>39</v>
      </c>
      <c r="G857" s="20">
        <v>80.0</v>
      </c>
      <c r="H857" s="14" t="s">
        <v>40</v>
      </c>
      <c r="I857" s="20">
        <v>0.0</v>
      </c>
      <c r="J857" s="16" t="s">
        <v>3436</v>
      </c>
    </row>
    <row r="858">
      <c r="A858" s="7">
        <v>792.0</v>
      </c>
      <c r="B858" s="11" t="s">
        <v>2127</v>
      </c>
      <c r="C858" s="11" t="s">
        <v>2128</v>
      </c>
      <c r="D858" s="7">
        <v>2008.0</v>
      </c>
      <c r="E858" s="11" t="s">
        <v>54</v>
      </c>
      <c r="F858" s="12" t="s">
        <v>39</v>
      </c>
      <c r="G858" s="20">
        <v>62.0</v>
      </c>
      <c r="H858" s="14" t="s">
        <v>40</v>
      </c>
      <c r="I858" s="20">
        <v>60.0</v>
      </c>
      <c r="J858" s="16" t="s">
        <v>3436</v>
      </c>
    </row>
    <row r="859">
      <c r="A859" s="7">
        <v>793.0</v>
      </c>
      <c r="B859" s="11" t="s">
        <v>2131</v>
      </c>
      <c r="C859" s="11" t="s">
        <v>2132</v>
      </c>
      <c r="D859" s="7">
        <v>2008.0</v>
      </c>
      <c r="E859" s="11" t="s">
        <v>370</v>
      </c>
      <c r="F859" s="12" t="s">
        <v>39</v>
      </c>
      <c r="G859" s="20">
        <v>47.0</v>
      </c>
      <c r="H859" s="14" t="s">
        <v>40</v>
      </c>
      <c r="I859" s="20">
        <v>0.0</v>
      </c>
      <c r="J859" s="16" t="s">
        <v>3436</v>
      </c>
    </row>
    <row r="860">
      <c r="A860" s="7">
        <v>795.0</v>
      </c>
      <c r="B860" s="11" t="s">
        <v>2135</v>
      </c>
      <c r="C860" s="11" t="s">
        <v>2136</v>
      </c>
      <c r="D860" s="7">
        <v>2008.0</v>
      </c>
      <c r="E860" s="11" t="s">
        <v>84</v>
      </c>
      <c r="F860" s="12" t="s">
        <v>40</v>
      </c>
      <c r="G860" s="20">
        <v>0.0</v>
      </c>
      <c r="H860" s="14" t="s">
        <v>39</v>
      </c>
      <c r="I860" s="20">
        <v>30.0</v>
      </c>
      <c r="J860" s="16" t="s">
        <v>3436</v>
      </c>
    </row>
    <row r="861">
      <c r="A861" s="7">
        <v>797.0</v>
      </c>
      <c r="B861" s="11" t="s">
        <v>2138</v>
      </c>
      <c r="C861" s="11" t="s">
        <v>2139</v>
      </c>
      <c r="D861" s="7">
        <v>2007.0</v>
      </c>
      <c r="E861" s="11" t="s">
        <v>140</v>
      </c>
      <c r="F861" s="12" t="s">
        <v>39</v>
      </c>
      <c r="G861" s="20">
        <v>36.0</v>
      </c>
      <c r="H861" s="14" t="s">
        <v>40</v>
      </c>
      <c r="I861" s="20">
        <v>0.0</v>
      </c>
      <c r="J861" s="16" t="s">
        <v>3436</v>
      </c>
    </row>
    <row r="862">
      <c r="A862" s="7">
        <v>799.0</v>
      </c>
      <c r="B862" s="11" t="s">
        <v>2141</v>
      </c>
      <c r="C862" s="11" t="s">
        <v>2142</v>
      </c>
      <c r="D862" s="7">
        <v>2007.0</v>
      </c>
      <c r="E862" s="11" t="s">
        <v>2144</v>
      </c>
      <c r="F862" s="12" t="s">
        <v>39</v>
      </c>
      <c r="G862" s="13"/>
      <c r="H862" s="14" t="s">
        <v>40</v>
      </c>
      <c r="I862" s="20">
        <v>0.0</v>
      </c>
      <c r="J862" s="16" t="s">
        <v>3436</v>
      </c>
    </row>
    <row r="863">
      <c r="A863" s="7">
        <v>800.0</v>
      </c>
      <c r="B863" s="11" t="s">
        <v>2145</v>
      </c>
      <c r="C863" s="11" t="s">
        <v>2146</v>
      </c>
      <c r="D863" s="7">
        <v>2007.0</v>
      </c>
      <c r="E863" s="11" t="s">
        <v>84</v>
      </c>
      <c r="F863" s="12" t="s">
        <v>39</v>
      </c>
      <c r="G863" s="20">
        <v>8.0</v>
      </c>
      <c r="H863" s="14" t="s">
        <v>40</v>
      </c>
      <c r="I863" s="20">
        <v>0.0</v>
      </c>
      <c r="J863" s="16" t="s">
        <v>3436</v>
      </c>
    </row>
    <row r="864">
      <c r="A864" s="7">
        <v>801.0</v>
      </c>
      <c r="B864" s="11" t="s">
        <v>2149</v>
      </c>
      <c r="C864" s="11" t="s">
        <v>2150</v>
      </c>
      <c r="D864" s="7">
        <v>2007.0</v>
      </c>
      <c r="E864" s="11" t="s">
        <v>2152</v>
      </c>
      <c r="F864" s="12" t="s">
        <v>39</v>
      </c>
      <c r="G864" s="20">
        <v>45.0</v>
      </c>
      <c r="H864" s="14" t="s">
        <v>40</v>
      </c>
      <c r="I864" s="20">
        <v>0.0</v>
      </c>
      <c r="J864" s="16" t="s">
        <v>3436</v>
      </c>
    </row>
    <row r="865">
      <c r="A865" s="7">
        <v>802.0</v>
      </c>
      <c r="B865" s="11" t="s">
        <v>2154</v>
      </c>
      <c r="C865" s="11" t="s">
        <v>2155</v>
      </c>
      <c r="D865" s="7">
        <v>2007.0</v>
      </c>
      <c r="E865" s="11" t="s">
        <v>84</v>
      </c>
      <c r="F865" s="12" t="s">
        <v>39</v>
      </c>
      <c r="G865" s="13"/>
      <c r="H865" s="14" t="s">
        <v>40</v>
      </c>
      <c r="I865" s="20">
        <v>0.0</v>
      </c>
      <c r="J865" s="16" t="s">
        <v>3436</v>
      </c>
    </row>
    <row r="866">
      <c r="A866" s="7">
        <v>807.0</v>
      </c>
      <c r="B866" s="11" t="s">
        <v>2166</v>
      </c>
      <c r="C866" s="11" t="s">
        <v>2167</v>
      </c>
      <c r="D866" s="7">
        <v>2007.0</v>
      </c>
      <c r="E866" s="11" t="s">
        <v>1596</v>
      </c>
      <c r="F866" s="12" t="s">
        <v>39</v>
      </c>
      <c r="G866" s="13"/>
      <c r="H866" s="14" t="s">
        <v>40</v>
      </c>
      <c r="I866" s="20">
        <v>0.0</v>
      </c>
      <c r="J866" s="16" t="s">
        <v>3436</v>
      </c>
    </row>
    <row r="867">
      <c r="A867" s="7">
        <v>808.0</v>
      </c>
      <c r="B867" s="11" t="s">
        <v>2169</v>
      </c>
      <c r="C867" s="11" t="s">
        <v>2170</v>
      </c>
      <c r="D867" s="7">
        <v>2007.0</v>
      </c>
      <c r="E867" s="11" t="s">
        <v>47</v>
      </c>
      <c r="F867" s="12" t="s">
        <v>39</v>
      </c>
      <c r="G867" s="13"/>
      <c r="H867" s="14" t="s">
        <v>40</v>
      </c>
      <c r="I867" s="13"/>
      <c r="J867" s="16" t="s">
        <v>3436</v>
      </c>
    </row>
    <row r="868">
      <c r="A868" s="7">
        <v>809.0</v>
      </c>
      <c r="B868" s="11" t="s">
        <v>2173</v>
      </c>
      <c r="C868" s="11" t="s">
        <v>2174</v>
      </c>
      <c r="D868" s="7">
        <v>2007.0</v>
      </c>
      <c r="E868" s="11" t="s">
        <v>73</v>
      </c>
      <c r="F868" s="12" t="s">
        <v>39</v>
      </c>
      <c r="G868" s="31">
        <v>30.0</v>
      </c>
      <c r="H868" s="14" t="s">
        <v>40</v>
      </c>
      <c r="I868" s="20">
        <v>0.0</v>
      </c>
      <c r="J868" s="16" t="s">
        <v>3436</v>
      </c>
    </row>
    <row r="869">
      <c r="A869" s="7">
        <v>811.0</v>
      </c>
      <c r="B869" s="11" t="s">
        <v>2176</v>
      </c>
      <c r="C869" s="11" t="s">
        <v>2177</v>
      </c>
      <c r="D869" s="7">
        <v>2007.0</v>
      </c>
      <c r="E869" s="11" t="s">
        <v>1961</v>
      </c>
      <c r="F869" s="12" t="s">
        <v>40</v>
      </c>
      <c r="G869" s="20">
        <v>0.0</v>
      </c>
      <c r="H869" s="14" t="s">
        <v>39</v>
      </c>
      <c r="I869" s="20">
        <v>40.0</v>
      </c>
      <c r="J869" s="16" t="s">
        <v>3436</v>
      </c>
    </row>
    <row r="870">
      <c r="A870" s="7">
        <v>812.0</v>
      </c>
      <c r="B870" s="11" t="s">
        <v>2179</v>
      </c>
      <c r="C870" s="11" t="s">
        <v>2180</v>
      </c>
      <c r="D870" s="7">
        <v>2007.0</v>
      </c>
      <c r="E870" s="11" t="s">
        <v>2182</v>
      </c>
      <c r="F870" s="12" t="s">
        <v>39</v>
      </c>
      <c r="G870" s="13"/>
      <c r="H870" s="14" t="s">
        <v>40</v>
      </c>
      <c r="I870" s="20">
        <v>0.0</v>
      </c>
      <c r="J870" s="16" t="s">
        <v>3436</v>
      </c>
    </row>
    <row r="871">
      <c r="A871" s="7">
        <v>813.0</v>
      </c>
      <c r="B871" s="11" t="s">
        <v>2183</v>
      </c>
      <c r="C871" s="11" t="s">
        <v>2184</v>
      </c>
      <c r="D871" s="7">
        <v>2007.0</v>
      </c>
      <c r="E871" s="11" t="s">
        <v>1957</v>
      </c>
      <c r="F871" s="12" t="s">
        <v>39</v>
      </c>
      <c r="G871" s="20">
        <v>150.0</v>
      </c>
      <c r="H871" s="14" t="s">
        <v>40</v>
      </c>
      <c r="I871" s="20">
        <v>0.0</v>
      </c>
      <c r="J871" s="16" t="s">
        <v>3436</v>
      </c>
    </row>
    <row r="872">
      <c r="A872" s="7">
        <v>814.0</v>
      </c>
      <c r="B872" s="11" t="s">
        <v>2187</v>
      </c>
      <c r="C872" s="11" t="s">
        <v>2188</v>
      </c>
      <c r="D872" s="7">
        <v>2007.0</v>
      </c>
      <c r="E872" s="11" t="s">
        <v>773</v>
      </c>
      <c r="F872" s="12" t="s">
        <v>40</v>
      </c>
      <c r="G872" s="20">
        <v>0.0</v>
      </c>
      <c r="H872" s="14" t="s">
        <v>39</v>
      </c>
      <c r="I872" s="20">
        <v>60.0</v>
      </c>
      <c r="J872" s="16" t="s">
        <v>3436</v>
      </c>
    </row>
    <row r="873">
      <c r="A873" s="7">
        <v>815.0</v>
      </c>
      <c r="B873" s="11" t="s">
        <v>2190</v>
      </c>
      <c r="C873" s="11" t="s">
        <v>2191</v>
      </c>
      <c r="D873" s="7">
        <v>2007.0</v>
      </c>
      <c r="E873" s="11" t="s">
        <v>2193</v>
      </c>
      <c r="F873" s="12" t="s">
        <v>40</v>
      </c>
      <c r="G873" s="20">
        <v>0.0</v>
      </c>
      <c r="H873" s="14" t="s">
        <v>39</v>
      </c>
      <c r="I873" s="13"/>
      <c r="J873" s="16" t="s">
        <v>3436</v>
      </c>
    </row>
    <row r="874">
      <c r="A874" s="7">
        <v>816.0</v>
      </c>
      <c r="B874" s="11" t="s">
        <v>2194</v>
      </c>
      <c r="C874" s="11" t="s">
        <v>2195</v>
      </c>
      <c r="D874" s="7">
        <v>2007.0</v>
      </c>
      <c r="E874" s="11" t="s">
        <v>964</v>
      </c>
      <c r="F874" s="12" t="s">
        <v>40</v>
      </c>
      <c r="G874" s="20">
        <v>0.0</v>
      </c>
      <c r="H874" s="14" t="s">
        <v>39</v>
      </c>
      <c r="I874" s="13"/>
      <c r="J874" s="16" t="s">
        <v>3436</v>
      </c>
    </row>
    <row r="875">
      <c r="A875" s="7">
        <v>817.0</v>
      </c>
      <c r="B875" s="11" t="s">
        <v>2197</v>
      </c>
      <c r="C875" s="11" t="s">
        <v>2198</v>
      </c>
      <c r="D875" s="7">
        <v>2007.0</v>
      </c>
      <c r="E875" s="11" t="s">
        <v>2200</v>
      </c>
      <c r="F875" s="12" t="s">
        <v>39</v>
      </c>
      <c r="G875" s="31">
        <v>58.0</v>
      </c>
      <c r="H875" s="14" t="s">
        <v>40</v>
      </c>
      <c r="I875" s="20">
        <v>0.0</v>
      </c>
      <c r="J875" s="16" t="s">
        <v>3436</v>
      </c>
    </row>
    <row r="876">
      <c r="A876" s="7">
        <v>818.0</v>
      </c>
      <c r="B876" s="11" t="s">
        <v>2201</v>
      </c>
      <c r="C876" s="11" t="s">
        <v>2202</v>
      </c>
      <c r="D876" s="7">
        <v>2007.0</v>
      </c>
      <c r="E876" s="11" t="s">
        <v>84</v>
      </c>
      <c r="F876" s="12" t="s">
        <v>39</v>
      </c>
      <c r="G876" s="20">
        <v>24.0</v>
      </c>
      <c r="H876" s="14" t="s">
        <v>40</v>
      </c>
      <c r="I876" s="20">
        <v>0.0</v>
      </c>
      <c r="J876" s="16" t="s">
        <v>3436</v>
      </c>
    </row>
    <row r="877">
      <c r="A877" s="7">
        <v>819.0</v>
      </c>
      <c r="B877" s="11" t="s">
        <v>2204</v>
      </c>
      <c r="C877" s="11" t="s">
        <v>2205</v>
      </c>
      <c r="D877" s="7">
        <v>2007.0</v>
      </c>
      <c r="E877" s="11" t="s">
        <v>47</v>
      </c>
      <c r="F877" s="12" t="s">
        <v>39</v>
      </c>
      <c r="G877" s="20">
        <v>100.0</v>
      </c>
      <c r="H877" s="14" t="s">
        <v>40</v>
      </c>
      <c r="I877" s="20">
        <v>0.0</v>
      </c>
      <c r="J877" s="16" t="s">
        <v>3436</v>
      </c>
    </row>
    <row r="878">
      <c r="A878" s="7">
        <v>822.0</v>
      </c>
      <c r="B878" s="11" t="s">
        <v>2212</v>
      </c>
      <c r="C878" s="11" t="s">
        <v>2213</v>
      </c>
      <c r="D878" s="7">
        <v>2007.0</v>
      </c>
      <c r="E878" s="11" t="s">
        <v>47</v>
      </c>
      <c r="F878" s="12" t="s">
        <v>39</v>
      </c>
      <c r="G878" s="13"/>
      <c r="H878" s="14" t="s">
        <v>40</v>
      </c>
      <c r="I878" s="20">
        <v>0.0</v>
      </c>
      <c r="J878" s="16" t="s">
        <v>3436</v>
      </c>
    </row>
    <row r="879">
      <c r="A879" s="7">
        <v>825.0</v>
      </c>
      <c r="B879" s="11" t="s">
        <v>2223</v>
      </c>
      <c r="C879" s="11" t="s">
        <v>2224</v>
      </c>
      <c r="D879" s="7">
        <v>2007.0</v>
      </c>
      <c r="E879" s="11" t="s">
        <v>84</v>
      </c>
      <c r="F879" s="12" t="s">
        <v>39</v>
      </c>
      <c r="G879" s="20">
        <v>24.0</v>
      </c>
      <c r="H879" s="14" t="s">
        <v>40</v>
      </c>
      <c r="I879" s="20">
        <v>0.0</v>
      </c>
      <c r="J879" s="16" t="s">
        <v>3436</v>
      </c>
    </row>
    <row r="880">
      <c r="A880" s="7">
        <v>826.0</v>
      </c>
      <c r="B880" s="11" t="s">
        <v>2226</v>
      </c>
      <c r="C880" s="11" t="s">
        <v>2227</v>
      </c>
      <c r="D880" s="7">
        <v>2007.0</v>
      </c>
      <c r="E880" s="11" t="s">
        <v>47</v>
      </c>
      <c r="F880" s="12" t="s">
        <v>39</v>
      </c>
      <c r="G880" s="20">
        <v>80.0</v>
      </c>
      <c r="H880" s="14" t="s">
        <v>40</v>
      </c>
      <c r="I880" s="20">
        <v>0.0</v>
      </c>
      <c r="J880" s="16" t="s">
        <v>3436</v>
      </c>
    </row>
    <row r="881">
      <c r="A881" s="7">
        <v>829.0</v>
      </c>
      <c r="B881" s="11" t="s">
        <v>2233</v>
      </c>
      <c r="C881" s="11" t="s">
        <v>2234</v>
      </c>
      <c r="D881" s="7">
        <v>2007.0</v>
      </c>
      <c r="E881" s="11" t="s">
        <v>964</v>
      </c>
      <c r="F881" s="12" t="s">
        <v>40</v>
      </c>
      <c r="G881" s="20">
        <v>0.0</v>
      </c>
      <c r="H881" s="14" t="s">
        <v>39</v>
      </c>
      <c r="I881" s="20">
        <v>52.0</v>
      </c>
      <c r="J881" s="16" t="s">
        <v>3436</v>
      </c>
    </row>
    <row r="882">
      <c r="A882" s="7">
        <v>833.0</v>
      </c>
      <c r="B882" s="11" t="s">
        <v>2248</v>
      </c>
      <c r="C882" s="11" t="s">
        <v>2249</v>
      </c>
      <c r="D882" s="7">
        <v>2007.0</v>
      </c>
      <c r="E882" s="11" t="s">
        <v>2251</v>
      </c>
      <c r="F882" s="12" t="s">
        <v>39</v>
      </c>
      <c r="G882" s="13"/>
      <c r="H882" s="14" t="s">
        <v>40</v>
      </c>
      <c r="I882" s="20">
        <v>0.0</v>
      </c>
      <c r="J882" s="16" t="s">
        <v>3436</v>
      </c>
    </row>
    <row r="883">
      <c r="A883" s="7">
        <v>836.0</v>
      </c>
      <c r="B883" s="11" t="s">
        <v>2257</v>
      </c>
      <c r="C883" s="11" t="s">
        <v>2258</v>
      </c>
      <c r="D883" s="7">
        <v>2007.0</v>
      </c>
      <c r="E883" s="11" t="s">
        <v>1569</v>
      </c>
      <c r="F883" s="12" t="s">
        <v>39</v>
      </c>
      <c r="G883" s="13"/>
      <c r="H883" s="14" t="s">
        <v>40</v>
      </c>
      <c r="I883" s="13"/>
      <c r="J883" s="16" t="s">
        <v>3436</v>
      </c>
    </row>
    <row r="884">
      <c r="A884" s="7">
        <v>837.0</v>
      </c>
      <c r="B884" s="11" t="s">
        <v>2260</v>
      </c>
      <c r="C884" s="11" t="s">
        <v>2261</v>
      </c>
      <c r="D884" s="7">
        <v>2007.0</v>
      </c>
      <c r="E884" s="11" t="s">
        <v>47</v>
      </c>
      <c r="F884" s="12" t="s">
        <v>39</v>
      </c>
      <c r="G884" s="20">
        <v>66.0</v>
      </c>
      <c r="H884" s="14" t="s">
        <v>40</v>
      </c>
      <c r="I884" s="20">
        <v>0.0</v>
      </c>
      <c r="J884" s="16" t="s">
        <v>3436</v>
      </c>
    </row>
    <row r="885">
      <c r="A885" s="7">
        <v>840.0</v>
      </c>
      <c r="B885" s="11" t="s">
        <v>2263</v>
      </c>
      <c r="C885" s="11" t="s">
        <v>2264</v>
      </c>
      <c r="D885" s="7">
        <v>2007.0</v>
      </c>
      <c r="E885" s="11" t="s">
        <v>47</v>
      </c>
      <c r="F885" s="12" t="s">
        <v>40</v>
      </c>
      <c r="G885" s="20">
        <v>0.0</v>
      </c>
      <c r="H885" s="14" t="s">
        <v>39</v>
      </c>
      <c r="I885" s="20">
        <v>20.0</v>
      </c>
      <c r="J885" s="16" t="s">
        <v>3436</v>
      </c>
    </row>
    <row r="886">
      <c r="A886" s="7">
        <v>841.0</v>
      </c>
      <c r="B886" s="11" t="s">
        <v>2267</v>
      </c>
      <c r="C886" s="11" t="s">
        <v>2268</v>
      </c>
      <c r="D886" s="7">
        <v>2007.0</v>
      </c>
      <c r="E886" s="11" t="s">
        <v>84</v>
      </c>
      <c r="F886" s="12" t="s">
        <v>39</v>
      </c>
      <c r="G886" s="20">
        <v>32.0</v>
      </c>
      <c r="H886" s="14" t="s">
        <v>40</v>
      </c>
      <c r="I886" s="20">
        <v>0.0</v>
      </c>
      <c r="J886" s="16" t="s">
        <v>3436</v>
      </c>
    </row>
    <row r="887">
      <c r="A887" s="7">
        <v>842.0</v>
      </c>
      <c r="B887" s="11" t="s">
        <v>2270</v>
      </c>
      <c r="C887" s="11" t="s">
        <v>2271</v>
      </c>
      <c r="D887" s="7">
        <v>2007.0</v>
      </c>
      <c r="E887" s="11" t="s">
        <v>2273</v>
      </c>
      <c r="F887" s="12" t="s">
        <v>39</v>
      </c>
      <c r="G887" s="13"/>
      <c r="H887" s="14" t="s">
        <v>40</v>
      </c>
      <c r="I887" s="20">
        <v>0.0</v>
      </c>
      <c r="J887" s="16" t="s">
        <v>3436</v>
      </c>
    </row>
    <row r="888">
      <c r="A888" s="7">
        <v>843.0</v>
      </c>
      <c r="B888" s="11" t="s">
        <v>2275</v>
      </c>
      <c r="C888" s="11" t="s">
        <v>2276</v>
      </c>
      <c r="D888" s="7">
        <v>2007.0</v>
      </c>
      <c r="E888" s="11" t="s">
        <v>2278</v>
      </c>
      <c r="F888" s="12" t="s">
        <v>40</v>
      </c>
      <c r="G888" s="20">
        <v>0.0</v>
      </c>
      <c r="H888" s="14" t="s">
        <v>39</v>
      </c>
      <c r="I888" s="20">
        <v>3.0</v>
      </c>
      <c r="J888" s="16" t="s">
        <v>3436</v>
      </c>
    </row>
    <row r="889">
      <c r="A889" s="7">
        <v>844.0</v>
      </c>
      <c r="B889" s="11" t="s">
        <v>2280</v>
      </c>
      <c r="C889" s="11" t="s">
        <v>2281</v>
      </c>
      <c r="D889" s="7">
        <v>2007.0</v>
      </c>
      <c r="E889" s="11" t="s">
        <v>54</v>
      </c>
      <c r="F889" s="12" t="s">
        <v>39</v>
      </c>
      <c r="G889" s="31">
        <v>21.0</v>
      </c>
      <c r="H889" s="14" t="s">
        <v>40</v>
      </c>
      <c r="I889" s="20">
        <v>0.0</v>
      </c>
      <c r="J889" s="16" t="s">
        <v>3436</v>
      </c>
    </row>
    <row r="890">
      <c r="A890" s="7">
        <v>846.0</v>
      </c>
      <c r="B890" s="11" t="s">
        <v>2283</v>
      </c>
      <c r="C890" s="11" t="s">
        <v>2284</v>
      </c>
      <c r="D890" s="7">
        <v>2006.0</v>
      </c>
      <c r="E890" s="11" t="s">
        <v>443</v>
      </c>
      <c r="F890" s="12" t="s">
        <v>40</v>
      </c>
      <c r="G890" s="20">
        <v>0.0</v>
      </c>
      <c r="H890" s="14" t="s">
        <v>39</v>
      </c>
      <c r="I890" s="20">
        <v>15.0</v>
      </c>
      <c r="J890" s="16" t="s">
        <v>3436</v>
      </c>
    </row>
    <row r="891">
      <c r="A891" s="7">
        <v>847.0</v>
      </c>
      <c r="B891" s="8" t="s">
        <v>3818</v>
      </c>
      <c r="C891" s="8" t="s">
        <v>3819</v>
      </c>
      <c r="D891" s="35">
        <v>2006.0</v>
      </c>
      <c r="E891" s="11" t="s">
        <v>47</v>
      </c>
      <c r="F891" s="12" t="s">
        <v>39</v>
      </c>
      <c r="G891" s="13"/>
      <c r="H891" s="14" t="s">
        <v>40</v>
      </c>
      <c r="I891" s="20">
        <v>0.0</v>
      </c>
      <c r="J891" s="16" t="s">
        <v>3436</v>
      </c>
    </row>
    <row r="892">
      <c r="A892" s="7">
        <v>852.0</v>
      </c>
      <c r="B892" s="11" t="s">
        <v>2291</v>
      </c>
      <c r="C892" s="11" t="s">
        <v>2292</v>
      </c>
      <c r="D892" s="7">
        <v>2006.0</v>
      </c>
      <c r="E892" s="11" t="s">
        <v>2294</v>
      </c>
      <c r="F892" s="12" t="s">
        <v>39</v>
      </c>
      <c r="G892" s="20">
        <v>55.0</v>
      </c>
      <c r="H892" s="14" t="s">
        <v>40</v>
      </c>
      <c r="I892" s="20">
        <v>0.0</v>
      </c>
      <c r="J892" s="16" t="s">
        <v>3436</v>
      </c>
    </row>
    <row r="893">
      <c r="A893" s="7">
        <v>853.0</v>
      </c>
      <c r="B893" s="11" t="s">
        <v>2295</v>
      </c>
      <c r="C893" s="11" t="s">
        <v>2296</v>
      </c>
      <c r="D893" s="7">
        <v>2006.0</v>
      </c>
      <c r="E893" s="11" t="s">
        <v>47</v>
      </c>
      <c r="F893" s="12" t="s">
        <v>39</v>
      </c>
      <c r="G893" s="20">
        <v>18.0</v>
      </c>
      <c r="H893" s="14" t="s">
        <v>40</v>
      </c>
      <c r="I893" s="20">
        <v>0.0</v>
      </c>
      <c r="J893" s="16" t="s">
        <v>3436</v>
      </c>
    </row>
    <row r="894">
      <c r="A894" s="7">
        <v>855.0</v>
      </c>
      <c r="B894" s="11" t="s">
        <v>2298</v>
      </c>
      <c r="C894" s="11" t="s">
        <v>2299</v>
      </c>
      <c r="D894" s="7">
        <v>2006.0</v>
      </c>
      <c r="E894" s="11" t="s">
        <v>2301</v>
      </c>
      <c r="F894" s="12" t="s">
        <v>39</v>
      </c>
      <c r="G894" s="13"/>
      <c r="H894" s="14" t="s">
        <v>40</v>
      </c>
      <c r="I894" s="13"/>
      <c r="J894" s="16" t="s">
        <v>3436</v>
      </c>
    </row>
    <row r="895">
      <c r="A895" s="7">
        <v>856.0</v>
      </c>
      <c r="B895" s="11" t="s">
        <v>2302</v>
      </c>
      <c r="C895" s="11" t="s">
        <v>2303</v>
      </c>
      <c r="D895" s="7">
        <v>2006.0</v>
      </c>
      <c r="E895" s="11" t="s">
        <v>443</v>
      </c>
      <c r="F895" s="12" t="s">
        <v>40</v>
      </c>
      <c r="G895" s="20">
        <v>0.0</v>
      </c>
      <c r="H895" s="14" t="s">
        <v>39</v>
      </c>
      <c r="I895" s="13"/>
      <c r="J895" s="16" t="s">
        <v>3436</v>
      </c>
    </row>
    <row r="896">
      <c r="A896" s="7">
        <v>861.0</v>
      </c>
      <c r="B896" s="11" t="s">
        <v>2317</v>
      </c>
      <c r="C896" s="11" t="s">
        <v>2318</v>
      </c>
      <c r="D896" s="7">
        <v>2006.0</v>
      </c>
      <c r="E896" s="11" t="s">
        <v>534</v>
      </c>
      <c r="F896" s="12" t="s">
        <v>39</v>
      </c>
      <c r="G896" s="20">
        <v>14.0</v>
      </c>
      <c r="H896" s="14" t="s">
        <v>40</v>
      </c>
      <c r="I896" s="20">
        <v>0.0</v>
      </c>
      <c r="J896" s="16" t="s">
        <v>3436</v>
      </c>
    </row>
    <row r="897">
      <c r="A897" s="7">
        <v>863.0</v>
      </c>
      <c r="B897" s="11" t="s">
        <v>2324</v>
      </c>
      <c r="C897" s="11" t="s">
        <v>2325</v>
      </c>
      <c r="D897" s="7">
        <v>2006.0</v>
      </c>
      <c r="E897" s="11" t="s">
        <v>2327</v>
      </c>
      <c r="F897" s="12" t="s">
        <v>39</v>
      </c>
      <c r="G897" s="20">
        <v>14.0</v>
      </c>
      <c r="H897" s="14" t="s">
        <v>40</v>
      </c>
      <c r="I897" s="20">
        <v>0.0</v>
      </c>
      <c r="J897" s="16" t="s">
        <v>3436</v>
      </c>
    </row>
    <row r="898">
      <c r="A898" s="7">
        <v>864.0</v>
      </c>
      <c r="B898" s="11" t="s">
        <v>2329</v>
      </c>
      <c r="C898" s="11" t="s">
        <v>2330</v>
      </c>
      <c r="D898" s="7">
        <v>2006.0</v>
      </c>
      <c r="E898" s="11" t="s">
        <v>2332</v>
      </c>
      <c r="F898" s="12" t="s">
        <v>39</v>
      </c>
      <c r="G898" s="20">
        <v>24.0</v>
      </c>
      <c r="H898" s="14" t="s">
        <v>40</v>
      </c>
      <c r="I898" s="20">
        <v>0.0</v>
      </c>
      <c r="J898" s="16" t="s">
        <v>3436</v>
      </c>
    </row>
    <row r="899">
      <c r="A899" s="7">
        <v>865.0</v>
      </c>
      <c r="B899" s="11" t="s">
        <v>2333</v>
      </c>
      <c r="C899" s="11" t="s">
        <v>2334</v>
      </c>
      <c r="D899" s="7">
        <v>2006.0</v>
      </c>
      <c r="E899" s="11" t="s">
        <v>47</v>
      </c>
      <c r="F899" s="12" t="s">
        <v>39</v>
      </c>
      <c r="G899" s="13"/>
      <c r="H899" s="14" t="s">
        <v>40</v>
      </c>
      <c r="I899" s="20">
        <v>0.0</v>
      </c>
      <c r="J899" s="16" t="s">
        <v>3436</v>
      </c>
    </row>
    <row r="900">
      <c r="A900" s="7">
        <v>866.0</v>
      </c>
      <c r="B900" s="11" t="s">
        <v>2336</v>
      </c>
      <c r="C900" s="11" t="s">
        <v>2337</v>
      </c>
      <c r="D900" s="7">
        <v>2006.0</v>
      </c>
      <c r="E900" s="11" t="s">
        <v>47</v>
      </c>
      <c r="F900" s="12" t="s">
        <v>39</v>
      </c>
      <c r="G900" s="20">
        <v>20.0</v>
      </c>
      <c r="H900" s="14" t="s">
        <v>40</v>
      </c>
      <c r="I900" s="20">
        <v>0.0</v>
      </c>
      <c r="J900" s="16" t="s">
        <v>3436</v>
      </c>
    </row>
    <row r="901">
      <c r="A901" s="7">
        <v>867.0</v>
      </c>
      <c r="B901" s="11" t="s">
        <v>2339</v>
      </c>
      <c r="C901" s="11" t="s">
        <v>2340</v>
      </c>
      <c r="D901" s="7">
        <v>2006.0</v>
      </c>
      <c r="E901" s="11" t="s">
        <v>2342</v>
      </c>
      <c r="F901" s="12" t="s">
        <v>40</v>
      </c>
      <c r="G901" s="20">
        <v>0.0</v>
      </c>
      <c r="H901" s="14" t="s">
        <v>39</v>
      </c>
      <c r="I901" s="20">
        <v>18.0</v>
      </c>
      <c r="J901" s="16" t="s">
        <v>3436</v>
      </c>
    </row>
    <row r="902">
      <c r="A902" s="7">
        <v>868.0</v>
      </c>
      <c r="B902" s="11" t="s">
        <v>2343</v>
      </c>
      <c r="C902" s="11" t="s">
        <v>2344</v>
      </c>
      <c r="D902" s="7">
        <v>2006.0</v>
      </c>
      <c r="E902" s="11" t="s">
        <v>2346</v>
      </c>
      <c r="F902" s="12" t="s">
        <v>40</v>
      </c>
      <c r="G902" s="13"/>
      <c r="H902" s="14" t="s">
        <v>39</v>
      </c>
      <c r="I902" s="13"/>
      <c r="J902" s="16" t="s">
        <v>3436</v>
      </c>
    </row>
    <row r="903">
      <c r="A903" s="7">
        <v>870.0</v>
      </c>
      <c r="B903" s="11" t="s">
        <v>2347</v>
      </c>
      <c r="C903" s="11" t="s">
        <v>2348</v>
      </c>
      <c r="D903" s="7">
        <v>2006.0</v>
      </c>
      <c r="E903" s="11" t="s">
        <v>2121</v>
      </c>
      <c r="F903" s="12" t="s">
        <v>39</v>
      </c>
      <c r="G903" s="20" t="s">
        <v>74</v>
      </c>
      <c r="H903" s="14" t="s">
        <v>40</v>
      </c>
      <c r="I903" s="20">
        <v>0.0</v>
      </c>
      <c r="J903" s="16" t="s">
        <v>3436</v>
      </c>
    </row>
    <row r="904">
      <c r="A904" s="7">
        <v>873.0</v>
      </c>
      <c r="B904" s="11" t="s">
        <v>2351</v>
      </c>
      <c r="C904" s="11" t="s">
        <v>2352</v>
      </c>
      <c r="D904" s="7">
        <v>2006.0</v>
      </c>
      <c r="E904" s="11" t="s">
        <v>2001</v>
      </c>
      <c r="F904" s="12" t="s">
        <v>40</v>
      </c>
      <c r="G904" s="20">
        <v>0.0</v>
      </c>
      <c r="H904" s="14" t="s">
        <v>39</v>
      </c>
      <c r="I904" s="20">
        <v>8.0</v>
      </c>
      <c r="J904" s="16" t="s">
        <v>3436</v>
      </c>
    </row>
    <row r="905">
      <c r="A905" s="7">
        <v>876.0</v>
      </c>
      <c r="B905" s="11" t="s">
        <v>2354</v>
      </c>
      <c r="C905" s="11" t="s">
        <v>2355</v>
      </c>
      <c r="D905" s="7">
        <v>2006.0</v>
      </c>
      <c r="E905" s="11" t="s">
        <v>47</v>
      </c>
      <c r="F905" s="12" t="s">
        <v>39</v>
      </c>
      <c r="G905" s="20">
        <v>18.0</v>
      </c>
      <c r="H905" s="14" t="s">
        <v>40</v>
      </c>
      <c r="I905" s="20">
        <v>0.0</v>
      </c>
      <c r="J905" s="16" t="s">
        <v>3436</v>
      </c>
    </row>
    <row r="906">
      <c r="A906" s="7">
        <v>877.0</v>
      </c>
      <c r="B906" s="11" t="s">
        <v>2357</v>
      </c>
      <c r="C906" s="11" t="s">
        <v>2358</v>
      </c>
      <c r="D906" s="7">
        <v>2006.0</v>
      </c>
      <c r="E906" s="11" t="s">
        <v>2360</v>
      </c>
      <c r="F906" s="12" t="s">
        <v>40</v>
      </c>
      <c r="G906" s="13"/>
      <c r="H906" s="14" t="s">
        <v>39</v>
      </c>
      <c r="I906" s="13"/>
      <c r="J906" s="16" t="s">
        <v>3436</v>
      </c>
    </row>
    <row r="907">
      <c r="A907" s="7">
        <v>878.0</v>
      </c>
      <c r="B907" s="11" t="s">
        <v>2361</v>
      </c>
      <c r="C907" s="11" t="s">
        <v>2362</v>
      </c>
      <c r="D907" s="7">
        <v>2006.0</v>
      </c>
      <c r="E907" s="11" t="s">
        <v>84</v>
      </c>
      <c r="F907" s="12" t="s">
        <v>40</v>
      </c>
      <c r="G907" s="20">
        <v>0.0</v>
      </c>
      <c r="H907" s="14" t="s">
        <v>39</v>
      </c>
      <c r="I907" s="20">
        <v>12.0</v>
      </c>
      <c r="J907" s="16" t="s">
        <v>3436</v>
      </c>
    </row>
    <row r="908">
      <c r="A908" s="7">
        <v>881.0</v>
      </c>
      <c r="B908" s="11" t="s">
        <v>2367</v>
      </c>
      <c r="C908" s="11" t="s">
        <v>2368</v>
      </c>
      <c r="D908" s="7">
        <v>2006.0</v>
      </c>
      <c r="E908" s="11" t="s">
        <v>944</v>
      </c>
      <c r="F908" s="12" t="s">
        <v>39</v>
      </c>
      <c r="G908" s="20">
        <v>31.0</v>
      </c>
      <c r="H908" s="14" t="s">
        <v>40</v>
      </c>
      <c r="I908" s="20">
        <v>0.0</v>
      </c>
      <c r="J908" s="16" t="s">
        <v>3436</v>
      </c>
    </row>
    <row r="909">
      <c r="A909" s="7">
        <v>883.0</v>
      </c>
      <c r="B909" s="11" t="s">
        <v>2371</v>
      </c>
      <c r="C909" s="11" t="s">
        <v>2372</v>
      </c>
      <c r="D909" s="7">
        <v>2006.0</v>
      </c>
      <c r="E909" s="11" t="s">
        <v>424</v>
      </c>
      <c r="F909" s="12" t="s">
        <v>39</v>
      </c>
      <c r="G909" s="31">
        <v>4.0</v>
      </c>
      <c r="H909" s="14" t="s">
        <v>40</v>
      </c>
      <c r="I909" s="20">
        <v>0.0</v>
      </c>
      <c r="J909" s="16" t="s">
        <v>3436</v>
      </c>
    </row>
    <row r="910">
      <c r="A910" s="7">
        <v>885.0</v>
      </c>
      <c r="B910" s="11" t="s">
        <v>2374</v>
      </c>
      <c r="C910" s="11" t="s">
        <v>2375</v>
      </c>
      <c r="D910" s="7">
        <v>2006.0</v>
      </c>
      <c r="E910" s="11" t="s">
        <v>2377</v>
      </c>
      <c r="F910" s="12" t="s">
        <v>39</v>
      </c>
      <c r="G910" s="31">
        <v>1400.0</v>
      </c>
      <c r="H910" s="14" t="s">
        <v>40</v>
      </c>
      <c r="I910" s="20">
        <v>0.0</v>
      </c>
      <c r="J910" s="16" t="s">
        <v>3436</v>
      </c>
    </row>
    <row r="911">
      <c r="A911" s="7">
        <v>887.0</v>
      </c>
      <c r="B911" s="11" t="s">
        <v>2378</v>
      </c>
      <c r="C911" s="11" t="s">
        <v>2379</v>
      </c>
      <c r="D911" s="7">
        <v>2006.0</v>
      </c>
      <c r="E911" s="11" t="s">
        <v>1569</v>
      </c>
      <c r="F911" s="12" t="s">
        <v>39</v>
      </c>
      <c r="G911" s="20">
        <v>31.0</v>
      </c>
      <c r="H911" s="14" t="s">
        <v>40</v>
      </c>
      <c r="I911" s="20">
        <v>0.0</v>
      </c>
      <c r="J911" s="16" t="s">
        <v>3436</v>
      </c>
    </row>
    <row r="912">
      <c r="A912" s="7">
        <v>889.0</v>
      </c>
      <c r="B912" s="11" t="s">
        <v>2387</v>
      </c>
      <c r="C912" s="11" t="s">
        <v>2388</v>
      </c>
      <c r="D912" s="7">
        <v>2006.0</v>
      </c>
      <c r="E912" s="11" t="s">
        <v>424</v>
      </c>
      <c r="F912" s="12" t="s">
        <v>39</v>
      </c>
      <c r="G912" s="20">
        <v>80.0</v>
      </c>
      <c r="H912" s="14" t="s">
        <v>40</v>
      </c>
      <c r="I912" s="20">
        <v>0.0</v>
      </c>
      <c r="J912" s="16" t="s">
        <v>3436</v>
      </c>
    </row>
    <row r="913">
      <c r="A913" s="7">
        <v>890.0</v>
      </c>
      <c r="B913" s="11" t="s">
        <v>2390</v>
      </c>
      <c r="C913" s="11" t="s">
        <v>2391</v>
      </c>
      <c r="D913" s="7">
        <v>2006.0</v>
      </c>
      <c r="E913" s="11" t="s">
        <v>2393</v>
      </c>
      <c r="F913" s="12" t="s">
        <v>40</v>
      </c>
      <c r="G913" s="20">
        <v>0.0</v>
      </c>
      <c r="H913" s="14" t="s">
        <v>39</v>
      </c>
      <c r="I913" s="13"/>
      <c r="J913" s="16" t="s">
        <v>3436</v>
      </c>
    </row>
    <row r="914">
      <c r="A914" s="7">
        <v>891.0</v>
      </c>
      <c r="B914" s="11" t="s">
        <v>2394</v>
      </c>
      <c r="C914" s="11" t="s">
        <v>2395</v>
      </c>
      <c r="D914" s="7">
        <v>2006.0</v>
      </c>
      <c r="E914" s="11" t="s">
        <v>84</v>
      </c>
      <c r="F914" s="12" t="s">
        <v>39</v>
      </c>
      <c r="G914" s="20">
        <v>126.0</v>
      </c>
      <c r="H914" s="14" t="s">
        <v>40</v>
      </c>
      <c r="I914" s="20">
        <v>0.0</v>
      </c>
      <c r="J914" s="16" t="s">
        <v>3436</v>
      </c>
    </row>
    <row r="915">
      <c r="A915" s="7">
        <v>892.0</v>
      </c>
      <c r="B915" s="11" t="s">
        <v>2397</v>
      </c>
      <c r="C915" s="11" t="s">
        <v>2398</v>
      </c>
      <c r="D915" s="7">
        <v>2006.0</v>
      </c>
      <c r="E915" s="11" t="s">
        <v>1758</v>
      </c>
      <c r="F915" s="12" t="s">
        <v>39</v>
      </c>
      <c r="G915" s="13"/>
      <c r="H915" s="14" t="s">
        <v>40</v>
      </c>
      <c r="I915" s="20">
        <v>0.0</v>
      </c>
      <c r="J915" s="16" t="s">
        <v>3436</v>
      </c>
    </row>
    <row r="916">
      <c r="A916" s="7">
        <v>893.0</v>
      </c>
      <c r="B916" s="11" t="s">
        <v>2400</v>
      </c>
      <c r="C916" s="11" t="s">
        <v>2401</v>
      </c>
      <c r="D916" s="7">
        <v>2006.0</v>
      </c>
      <c r="E916" s="11" t="s">
        <v>590</v>
      </c>
      <c r="F916" s="12" t="s">
        <v>40</v>
      </c>
      <c r="G916" s="20">
        <v>0.0</v>
      </c>
      <c r="H916" s="14" t="s">
        <v>39</v>
      </c>
      <c r="I916" s="20">
        <v>20.0</v>
      </c>
      <c r="J916" s="16" t="s">
        <v>3436</v>
      </c>
    </row>
    <row r="917">
      <c r="A917" s="7">
        <v>895.0</v>
      </c>
      <c r="B917" s="11" t="s">
        <v>2404</v>
      </c>
      <c r="C917" s="11" t="s">
        <v>2405</v>
      </c>
      <c r="D917" s="7">
        <v>2006.0</v>
      </c>
      <c r="E917" s="11" t="s">
        <v>84</v>
      </c>
      <c r="F917" s="12" t="s">
        <v>39</v>
      </c>
      <c r="G917" s="20">
        <v>10.0</v>
      </c>
      <c r="H917" s="14" t="s">
        <v>40</v>
      </c>
      <c r="I917" s="20">
        <v>0.0</v>
      </c>
      <c r="J917" s="16" t="s">
        <v>3436</v>
      </c>
    </row>
    <row r="918">
      <c r="A918" s="7">
        <v>899.0</v>
      </c>
      <c r="B918" s="11" t="s">
        <v>2410</v>
      </c>
      <c r="C918" s="11" t="s">
        <v>2411</v>
      </c>
      <c r="D918" s="7">
        <v>2005.0</v>
      </c>
      <c r="E918" s="11" t="s">
        <v>1569</v>
      </c>
      <c r="F918" s="12" t="s">
        <v>39</v>
      </c>
      <c r="G918" s="20">
        <v>32.0</v>
      </c>
      <c r="H918" s="14" t="s">
        <v>40</v>
      </c>
      <c r="I918" s="20">
        <v>0.0</v>
      </c>
      <c r="J918" s="16" t="s">
        <v>3436</v>
      </c>
    </row>
    <row r="919">
      <c r="A919" s="7">
        <v>900.0</v>
      </c>
      <c r="B919" s="11" t="s">
        <v>2413</v>
      </c>
      <c r="C919" s="11" t="s">
        <v>2414</v>
      </c>
      <c r="D919" s="7">
        <v>2005.0</v>
      </c>
      <c r="E919" s="11" t="s">
        <v>944</v>
      </c>
      <c r="F919" s="12" t="s">
        <v>39</v>
      </c>
      <c r="G919" s="20">
        <v>40.0</v>
      </c>
      <c r="H919" s="14" t="s">
        <v>40</v>
      </c>
      <c r="I919" s="20">
        <v>0.0</v>
      </c>
      <c r="J919" s="16" t="s">
        <v>3436</v>
      </c>
    </row>
    <row r="920">
      <c r="A920" s="7">
        <v>901.0</v>
      </c>
      <c r="B920" s="11" t="s">
        <v>2416</v>
      </c>
      <c r="C920" s="11" t="s">
        <v>2417</v>
      </c>
      <c r="D920" s="7">
        <v>2005.0</v>
      </c>
      <c r="E920" s="11" t="s">
        <v>1569</v>
      </c>
      <c r="F920" s="12" t="s">
        <v>39</v>
      </c>
      <c r="G920" s="20">
        <v>32.0</v>
      </c>
      <c r="H920" s="14" t="s">
        <v>40</v>
      </c>
      <c r="I920" s="20">
        <v>0.0</v>
      </c>
      <c r="J920" s="16" t="s">
        <v>3436</v>
      </c>
    </row>
    <row r="921">
      <c r="A921" s="7">
        <v>902.0</v>
      </c>
      <c r="B921" s="11" t="s">
        <v>2419</v>
      </c>
      <c r="C921" s="11" t="s">
        <v>2420</v>
      </c>
      <c r="D921" s="7">
        <v>2005.0</v>
      </c>
      <c r="E921" s="11" t="s">
        <v>74</v>
      </c>
      <c r="F921" s="12" t="s">
        <v>39</v>
      </c>
      <c r="G921" s="20">
        <v>20.0</v>
      </c>
      <c r="H921" s="14" t="s">
        <v>40</v>
      </c>
      <c r="I921" s="20">
        <v>0.0</v>
      </c>
      <c r="J921" s="16" t="s">
        <v>3436</v>
      </c>
    </row>
    <row r="922">
      <c r="A922" s="7">
        <v>903.0</v>
      </c>
      <c r="B922" s="11" t="s">
        <v>2422</v>
      </c>
      <c r="C922" s="11" t="s">
        <v>2423</v>
      </c>
      <c r="D922" s="7">
        <v>2005.0</v>
      </c>
      <c r="E922" s="11" t="s">
        <v>773</v>
      </c>
      <c r="F922" s="12" t="s">
        <v>39</v>
      </c>
      <c r="G922" s="20">
        <v>50.0</v>
      </c>
      <c r="H922" s="14" t="s">
        <v>40</v>
      </c>
      <c r="I922" s="20">
        <v>0.0</v>
      </c>
      <c r="J922" s="16" t="s">
        <v>3436</v>
      </c>
    </row>
    <row r="923">
      <c r="A923" s="7">
        <v>904.0</v>
      </c>
      <c r="B923" s="11" t="s">
        <v>2425</v>
      </c>
      <c r="C923" s="11" t="s">
        <v>2426</v>
      </c>
      <c r="D923" s="7">
        <v>2005.0</v>
      </c>
      <c r="E923" s="11" t="s">
        <v>424</v>
      </c>
      <c r="F923" s="12" t="s">
        <v>39</v>
      </c>
      <c r="G923" s="20">
        <v>8.0</v>
      </c>
      <c r="H923" s="14" t="s">
        <v>40</v>
      </c>
      <c r="I923" s="20">
        <v>0.0</v>
      </c>
      <c r="J923" s="16" t="s">
        <v>3436</v>
      </c>
    </row>
    <row r="924">
      <c r="A924" s="7">
        <v>905.0</v>
      </c>
      <c r="B924" s="11" t="s">
        <v>2428</v>
      </c>
      <c r="C924" s="11" t="s">
        <v>2429</v>
      </c>
      <c r="D924" s="7">
        <v>2005.0</v>
      </c>
      <c r="E924" s="11" t="s">
        <v>2431</v>
      </c>
      <c r="F924" s="12" t="s">
        <v>39</v>
      </c>
      <c r="G924" s="13"/>
      <c r="H924" s="14" t="s">
        <v>40</v>
      </c>
      <c r="I924" s="20">
        <v>0.0</v>
      </c>
      <c r="J924" s="16" t="s">
        <v>3436</v>
      </c>
    </row>
    <row r="925">
      <c r="A925" s="7">
        <v>907.0</v>
      </c>
      <c r="B925" s="11" t="s">
        <v>2432</v>
      </c>
      <c r="C925" s="11" t="s">
        <v>2433</v>
      </c>
      <c r="D925" s="7">
        <v>2005.0</v>
      </c>
      <c r="E925" s="11" t="s">
        <v>1357</v>
      </c>
      <c r="F925" s="12" t="s">
        <v>39</v>
      </c>
      <c r="G925" s="20">
        <v>20.0</v>
      </c>
      <c r="H925" s="14" t="s">
        <v>40</v>
      </c>
      <c r="I925" s="20">
        <v>0.0</v>
      </c>
      <c r="J925" s="16" t="s">
        <v>3436</v>
      </c>
    </row>
    <row r="926">
      <c r="A926" s="7">
        <v>909.0</v>
      </c>
      <c r="B926" s="11" t="s">
        <v>2435</v>
      </c>
      <c r="C926" s="11" t="s">
        <v>2436</v>
      </c>
      <c r="D926" s="7">
        <v>2005.0</v>
      </c>
      <c r="E926" s="11" t="s">
        <v>47</v>
      </c>
      <c r="F926" s="12" t="s">
        <v>40</v>
      </c>
      <c r="G926" s="20">
        <v>0.0</v>
      </c>
      <c r="H926" s="14" t="s">
        <v>39</v>
      </c>
      <c r="I926" s="20">
        <v>75.0</v>
      </c>
      <c r="J926" s="16" t="s">
        <v>3436</v>
      </c>
    </row>
    <row r="927">
      <c r="A927" s="7">
        <v>910.0</v>
      </c>
      <c r="B927" s="11" t="s">
        <v>2439</v>
      </c>
      <c r="C927" s="11" t="s">
        <v>2440</v>
      </c>
      <c r="D927" s="7">
        <v>2005.0</v>
      </c>
      <c r="E927" s="11" t="s">
        <v>1569</v>
      </c>
      <c r="F927" s="12" t="s">
        <v>39</v>
      </c>
      <c r="G927" s="20">
        <v>32.0</v>
      </c>
      <c r="H927" s="14" t="s">
        <v>40</v>
      </c>
      <c r="I927" s="20">
        <v>0.0</v>
      </c>
      <c r="J927" s="16" t="s">
        <v>3436</v>
      </c>
    </row>
    <row r="928">
      <c r="A928" s="7">
        <v>911.0</v>
      </c>
      <c r="B928" s="11" t="s">
        <v>2443</v>
      </c>
      <c r="C928" s="11" t="s">
        <v>2444</v>
      </c>
      <c r="D928" s="7">
        <v>2005.0</v>
      </c>
      <c r="E928" s="11" t="s">
        <v>2446</v>
      </c>
      <c r="F928" s="12" t="s">
        <v>39</v>
      </c>
      <c r="G928" s="13"/>
      <c r="H928" s="14" t="s">
        <v>40</v>
      </c>
      <c r="I928" s="20">
        <v>0.0</v>
      </c>
      <c r="J928" s="16" t="s">
        <v>3436</v>
      </c>
    </row>
    <row r="929">
      <c r="A929" s="7">
        <v>912.0</v>
      </c>
      <c r="B929" s="11" t="s">
        <v>2448</v>
      </c>
      <c r="C929" s="11" t="s">
        <v>2449</v>
      </c>
      <c r="D929" s="7">
        <v>2005.0</v>
      </c>
      <c r="E929" s="11" t="s">
        <v>47</v>
      </c>
      <c r="F929" s="12" t="s">
        <v>39</v>
      </c>
      <c r="G929" s="20">
        <v>72.0</v>
      </c>
      <c r="H929" s="14" t="s">
        <v>40</v>
      </c>
      <c r="I929" s="20">
        <v>0.0</v>
      </c>
      <c r="J929" s="16" t="s">
        <v>3436</v>
      </c>
    </row>
    <row r="930">
      <c r="A930" s="7">
        <v>913.0</v>
      </c>
      <c r="B930" s="11" t="s">
        <v>2452</v>
      </c>
      <c r="C930" s="11" t="s">
        <v>2453</v>
      </c>
      <c r="D930" s="7">
        <v>2005.0</v>
      </c>
      <c r="E930" s="11" t="s">
        <v>1326</v>
      </c>
      <c r="F930" s="12" t="s">
        <v>40</v>
      </c>
      <c r="G930" s="20">
        <v>0.0</v>
      </c>
      <c r="H930" s="14" t="s">
        <v>39</v>
      </c>
      <c r="I930" s="20">
        <v>45.0</v>
      </c>
      <c r="J930" s="16" t="s">
        <v>3436</v>
      </c>
    </row>
    <row r="931">
      <c r="A931" s="7">
        <v>915.0</v>
      </c>
      <c r="B931" s="11" t="s">
        <v>2455</v>
      </c>
      <c r="C931" s="11" t="s">
        <v>2456</v>
      </c>
      <c r="D931" s="7">
        <v>2005.0</v>
      </c>
      <c r="E931" s="11" t="s">
        <v>443</v>
      </c>
      <c r="F931" s="12" t="s">
        <v>40</v>
      </c>
      <c r="G931" s="20">
        <v>0.0</v>
      </c>
      <c r="H931" s="14" t="s">
        <v>39</v>
      </c>
      <c r="I931" s="13"/>
      <c r="J931" s="16" t="s">
        <v>3436</v>
      </c>
    </row>
    <row r="932">
      <c r="A932" s="7">
        <v>916.0</v>
      </c>
      <c r="B932" s="11" t="s">
        <v>2458</v>
      </c>
      <c r="C932" s="11" t="s">
        <v>2459</v>
      </c>
      <c r="D932" s="7">
        <v>2005.0</v>
      </c>
      <c r="E932" s="11" t="s">
        <v>2461</v>
      </c>
      <c r="F932" s="12" t="s">
        <v>39</v>
      </c>
      <c r="G932" s="20">
        <v>15.0</v>
      </c>
      <c r="H932" s="14" t="s">
        <v>40</v>
      </c>
      <c r="I932" s="20">
        <v>0.0</v>
      </c>
      <c r="J932" s="16" t="s">
        <v>3436</v>
      </c>
    </row>
    <row r="933">
      <c r="A933" s="7">
        <v>917.0</v>
      </c>
      <c r="B933" s="11" t="s">
        <v>2462</v>
      </c>
      <c r="C933" s="11" t="s">
        <v>2463</v>
      </c>
      <c r="D933" s="7">
        <v>2005.0</v>
      </c>
      <c r="E933" s="11" t="s">
        <v>2465</v>
      </c>
      <c r="F933" s="12" t="s">
        <v>39</v>
      </c>
      <c r="G933" s="20">
        <v>30.0</v>
      </c>
      <c r="H933" s="14" t="s">
        <v>40</v>
      </c>
      <c r="I933" s="20">
        <v>0.0</v>
      </c>
      <c r="J933" s="16" t="s">
        <v>3436</v>
      </c>
    </row>
    <row r="934">
      <c r="A934" s="7">
        <v>918.0</v>
      </c>
      <c r="B934" s="11" t="s">
        <v>2466</v>
      </c>
      <c r="C934" s="11" t="s">
        <v>2467</v>
      </c>
      <c r="D934" s="7">
        <v>2005.0</v>
      </c>
      <c r="E934" s="11" t="s">
        <v>1758</v>
      </c>
      <c r="F934" s="12" t="s">
        <v>39</v>
      </c>
      <c r="G934" s="13"/>
      <c r="H934" s="14" t="s">
        <v>40</v>
      </c>
      <c r="I934" s="20">
        <v>0.0</v>
      </c>
      <c r="J934" s="16" t="s">
        <v>3436</v>
      </c>
    </row>
    <row r="935">
      <c r="A935" s="7">
        <v>923.0</v>
      </c>
      <c r="B935" s="8" t="s">
        <v>3820</v>
      </c>
      <c r="C935" s="8" t="s">
        <v>3821</v>
      </c>
      <c r="D935" s="35">
        <v>2005.0</v>
      </c>
      <c r="E935" s="11" t="s">
        <v>47</v>
      </c>
      <c r="F935" s="12" t="s">
        <v>39</v>
      </c>
      <c r="G935" s="13"/>
      <c r="H935" s="14" t="s">
        <v>40</v>
      </c>
      <c r="I935" s="20">
        <v>0.0</v>
      </c>
      <c r="J935" s="16" t="s">
        <v>3436</v>
      </c>
    </row>
    <row r="936">
      <c r="A936" s="7">
        <v>924.0</v>
      </c>
      <c r="B936" s="11" t="s">
        <v>2472</v>
      </c>
      <c r="C936" s="11" t="s">
        <v>2473</v>
      </c>
      <c r="D936" s="7">
        <v>2005.0</v>
      </c>
      <c r="E936" s="11" t="s">
        <v>84</v>
      </c>
      <c r="F936" s="12" t="s">
        <v>39</v>
      </c>
      <c r="G936" s="13"/>
      <c r="H936" s="14" t="s">
        <v>40</v>
      </c>
      <c r="I936" s="20">
        <v>0.0</v>
      </c>
      <c r="J936" s="16" t="s">
        <v>3436</v>
      </c>
    </row>
    <row r="937">
      <c r="A937" s="7">
        <v>925.0</v>
      </c>
      <c r="B937" s="11" t="s">
        <v>2475</v>
      </c>
      <c r="C937" s="11" t="s">
        <v>2476</v>
      </c>
      <c r="D937" s="7">
        <v>2005.0</v>
      </c>
      <c r="E937" s="11" t="s">
        <v>2478</v>
      </c>
      <c r="F937" s="12" t="s">
        <v>39</v>
      </c>
      <c r="G937" s="20">
        <v>66.0</v>
      </c>
      <c r="H937" s="14" t="s">
        <v>40</v>
      </c>
      <c r="I937" s="20">
        <v>0.0</v>
      </c>
      <c r="J937" s="16" t="s">
        <v>3436</v>
      </c>
    </row>
    <row r="938">
      <c r="A938" s="7">
        <v>927.0</v>
      </c>
      <c r="B938" s="11" t="s">
        <v>2479</v>
      </c>
      <c r="C938" s="11" t="s">
        <v>2480</v>
      </c>
      <c r="D938" s="7">
        <v>2005.0</v>
      </c>
      <c r="E938" s="11" t="s">
        <v>2482</v>
      </c>
      <c r="F938" s="12" t="s">
        <v>39</v>
      </c>
      <c r="G938" s="13"/>
      <c r="H938" s="14" t="s">
        <v>40</v>
      </c>
      <c r="I938" s="20">
        <v>0.0</v>
      </c>
      <c r="J938" s="16" t="s">
        <v>3436</v>
      </c>
    </row>
    <row r="939">
      <c r="A939" s="7">
        <v>929.0</v>
      </c>
      <c r="B939" s="11" t="s">
        <v>2484</v>
      </c>
      <c r="C939" s="11" t="s">
        <v>2485</v>
      </c>
      <c r="D939" s="7">
        <v>2005.0</v>
      </c>
      <c r="E939" s="11" t="s">
        <v>2487</v>
      </c>
      <c r="F939" s="12" t="s">
        <v>40</v>
      </c>
      <c r="G939" s="20">
        <v>0.0</v>
      </c>
      <c r="H939" s="14" t="s">
        <v>39</v>
      </c>
      <c r="I939" s="13"/>
      <c r="J939" s="16" t="s">
        <v>3436</v>
      </c>
    </row>
    <row r="940">
      <c r="A940" s="7">
        <v>932.0</v>
      </c>
      <c r="B940" s="11" t="s">
        <v>2488</v>
      </c>
      <c r="C940" s="11" t="s">
        <v>2489</v>
      </c>
      <c r="D940" s="7">
        <v>2005.0</v>
      </c>
      <c r="E940" s="11" t="s">
        <v>944</v>
      </c>
      <c r="F940" s="12" t="s">
        <v>40</v>
      </c>
      <c r="G940" s="20">
        <v>0.0</v>
      </c>
      <c r="H940" s="14" t="s">
        <v>39</v>
      </c>
      <c r="I940" s="20">
        <v>24.0</v>
      </c>
      <c r="J940" s="16" t="s">
        <v>3436</v>
      </c>
    </row>
    <row r="941">
      <c r="A941" s="7">
        <v>933.0</v>
      </c>
      <c r="B941" s="11" t="s">
        <v>2491</v>
      </c>
      <c r="C941" s="11" t="s">
        <v>2492</v>
      </c>
      <c r="D941" s="7">
        <v>2005.0</v>
      </c>
      <c r="E941" s="11" t="s">
        <v>47</v>
      </c>
      <c r="F941" s="12" t="s">
        <v>39</v>
      </c>
      <c r="G941" s="13"/>
      <c r="H941" s="14" t="s">
        <v>40</v>
      </c>
      <c r="I941" s="20">
        <v>0.0</v>
      </c>
      <c r="J941" s="16" t="s">
        <v>3436</v>
      </c>
    </row>
    <row r="942">
      <c r="A942" s="7">
        <v>934.0</v>
      </c>
      <c r="B942" s="11" t="s">
        <v>2494</v>
      </c>
      <c r="C942" s="11" t="s">
        <v>2495</v>
      </c>
      <c r="D942" s="7">
        <v>2005.0</v>
      </c>
      <c r="E942" s="11" t="s">
        <v>84</v>
      </c>
      <c r="F942" s="12" t="s">
        <v>39</v>
      </c>
      <c r="G942" s="13"/>
      <c r="H942" s="14" t="s">
        <v>40</v>
      </c>
      <c r="I942" s="20">
        <v>0.0</v>
      </c>
      <c r="J942" s="16" t="s">
        <v>3436</v>
      </c>
    </row>
    <row r="943">
      <c r="A943" s="7">
        <v>935.0</v>
      </c>
      <c r="B943" s="11" t="s">
        <v>2497</v>
      </c>
      <c r="C943" s="11" t="s">
        <v>2498</v>
      </c>
      <c r="D943" s="7">
        <v>2005.0</v>
      </c>
      <c r="E943" s="11" t="s">
        <v>2001</v>
      </c>
      <c r="F943" s="12" t="s">
        <v>40</v>
      </c>
      <c r="G943" s="13"/>
      <c r="H943" s="14" t="s">
        <v>39</v>
      </c>
      <c r="I943" s="13"/>
      <c r="J943" s="16" t="s">
        <v>3436</v>
      </c>
    </row>
    <row r="944">
      <c r="A944" s="7">
        <v>937.0</v>
      </c>
      <c r="B944" s="11" t="s">
        <v>2504</v>
      </c>
      <c r="C944" s="11" t="s">
        <v>2505</v>
      </c>
      <c r="D944" s="7">
        <v>2004.0</v>
      </c>
      <c r="E944" s="11" t="s">
        <v>84</v>
      </c>
      <c r="F944" s="12" t="s">
        <v>39</v>
      </c>
      <c r="G944" s="20">
        <v>24.0</v>
      </c>
      <c r="H944" s="14" t="s">
        <v>40</v>
      </c>
      <c r="I944" s="20">
        <v>0.0</v>
      </c>
      <c r="J944" s="16" t="s">
        <v>3436</v>
      </c>
    </row>
    <row r="945">
      <c r="A945" s="7">
        <v>938.0</v>
      </c>
      <c r="B945" s="11" t="s">
        <v>2507</v>
      </c>
      <c r="C945" s="11" t="s">
        <v>2508</v>
      </c>
      <c r="D945" s="7">
        <v>2004.0</v>
      </c>
      <c r="E945" s="11" t="s">
        <v>443</v>
      </c>
      <c r="F945" s="12" t="s">
        <v>40</v>
      </c>
      <c r="G945" s="13"/>
      <c r="H945" s="14" t="s">
        <v>39</v>
      </c>
      <c r="I945" s="20">
        <v>0.0</v>
      </c>
      <c r="J945" s="16" t="s">
        <v>3436</v>
      </c>
    </row>
    <row r="946">
      <c r="A946" s="7">
        <v>939.0</v>
      </c>
      <c r="B946" s="11" t="s">
        <v>2510</v>
      </c>
      <c r="C946" s="11" t="s">
        <v>2511</v>
      </c>
      <c r="D946" s="7">
        <v>2004.0</v>
      </c>
      <c r="E946" s="11" t="s">
        <v>74</v>
      </c>
      <c r="F946" s="12" t="s">
        <v>39</v>
      </c>
      <c r="G946" s="13"/>
      <c r="H946" s="14" t="s">
        <v>40</v>
      </c>
      <c r="I946" s="20">
        <v>0.0</v>
      </c>
      <c r="J946" s="16" t="s">
        <v>3436</v>
      </c>
    </row>
    <row r="947">
      <c r="A947" s="7">
        <v>942.0</v>
      </c>
      <c r="B947" s="11" t="s">
        <v>2516</v>
      </c>
      <c r="C947" s="11" t="s">
        <v>2517</v>
      </c>
      <c r="D947" s="7">
        <v>2004.0</v>
      </c>
      <c r="E947" s="11" t="s">
        <v>47</v>
      </c>
      <c r="F947" s="12" t="s">
        <v>39</v>
      </c>
      <c r="G947" s="13"/>
      <c r="H947" s="14" t="s">
        <v>40</v>
      </c>
      <c r="I947" s="20">
        <v>0.0</v>
      </c>
      <c r="J947" s="16" t="s">
        <v>3436</v>
      </c>
    </row>
    <row r="948">
      <c r="A948" s="7">
        <v>943.0</v>
      </c>
      <c r="B948" s="11" t="s">
        <v>2519</v>
      </c>
      <c r="C948" s="11" t="s">
        <v>2520</v>
      </c>
      <c r="D948" s="7">
        <v>2004.0</v>
      </c>
      <c r="E948" s="11" t="s">
        <v>1569</v>
      </c>
      <c r="F948" s="12" t="s">
        <v>39</v>
      </c>
      <c r="G948" s="20">
        <v>36.0</v>
      </c>
      <c r="H948" s="14" t="s">
        <v>40</v>
      </c>
      <c r="I948" s="20">
        <v>0.0</v>
      </c>
      <c r="J948" s="16" t="s">
        <v>3436</v>
      </c>
    </row>
    <row r="949">
      <c r="A949" s="7">
        <v>944.0</v>
      </c>
      <c r="B949" s="11" t="s">
        <v>2522</v>
      </c>
      <c r="C949" s="11" t="s">
        <v>2523</v>
      </c>
      <c r="D949" s="7">
        <v>2004.0</v>
      </c>
      <c r="E949" s="11" t="s">
        <v>2525</v>
      </c>
      <c r="F949" s="12" t="s">
        <v>39</v>
      </c>
      <c r="G949" s="20">
        <v>9.0</v>
      </c>
      <c r="H949" s="14" t="s">
        <v>40</v>
      </c>
      <c r="I949" s="20">
        <v>0.0</v>
      </c>
      <c r="J949" s="16" t="s">
        <v>3436</v>
      </c>
    </row>
    <row r="950">
      <c r="A950" s="7">
        <v>947.0</v>
      </c>
      <c r="B950" s="11" t="s">
        <v>2527</v>
      </c>
      <c r="C950" s="11" t="s">
        <v>2528</v>
      </c>
      <c r="D950" s="7">
        <v>2004.0</v>
      </c>
      <c r="E950" s="11" t="s">
        <v>944</v>
      </c>
      <c r="F950" s="12" t="s">
        <v>39</v>
      </c>
      <c r="G950" s="20">
        <v>25.0</v>
      </c>
      <c r="H950" s="14" t="s">
        <v>40</v>
      </c>
      <c r="I950" s="20">
        <v>0.0</v>
      </c>
      <c r="J950" s="16" t="s">
        <v>3436</v>
      </c>
    </row>
    <row r="951">
      <c r="A951" s="7">
        <v>948.0</v>
      </c>
      <c r="B951" s="11" t="s">
        <v>2530</v>
      </c>
      <c r="C951" s="11" t="s">
        <v>2531</v>
      </c>
      <c r="D951" s="7">
        <v>2004.0</v>
      </c>
      <c r="E951" s="11" t="s">
        <v>2533</v>
      </c>
      <c r="F951" s="12" t="s">
        <v>40</v>
      </c>
      <c r="G951" s="20">
        <v>0.0</v>
      </c>
      <c r="H951" s="14" t="s">
        <v>39</v>
      </c>
      <c r="I951" s="20">
        <v>104.0</v>
      </c>
      <c r="J951" s="16" t="s">
        <v>3436</v>
      </c>
    </row>
    <row r="952">
      <c r="A952" s="7">
        <v>949.0</v>
      </c>
      <c r="B952" s="11" t="s">
        <v>2535</v>
      </c>
      <c r="C952" s="11" t="s">
        <v>2536</v>
      </c>
      <c r="D952" s="7">
        <v>2004.0</v>
      </c>
      <c r="E952" s="11" t="s">
        <v>84</v>
      </c>
      <c r="F952" s="12" t="s">
        <v>40</v>
      </c>
      <c r="G952" s="20">
        <v>0.0</v>
      </c>
      <c r="H952" s="14" t="s">
        <v>39</v>
      </c>
      <c r="I952" s="20">
        <v>33.0</v>
      </c>
      <c r="J952" s="16" t="s">
        <v>3436</v>
      </c>
    </row>
    <row r="953">
      <c r="A953" s="7">
        <v>951.0</v>
      </c>
      <c r="B953" s="11" t="s">
        <v>2542</v>
      </c>
      <c r="C953" s="11" t="s">
        <v>2543</v>
      </c>
      <c r="D953" s="7">
        <v>2004.0</v>
      </c>
      <c r="E953" s="11" t="s">
        <v>84</v>
      </c>
      <c r="F953" s="12" t="s">
        <v>39</v>
      </c>
      <c r="G953" s="20">
        <v>14.0</v>
      </c>
      <c r="H953" s="14" t="s">
        <v>40</v>
      </c>
      <c r="I953" s="20">
        <v>0.0</v>
      </c>
      <c r="J953" s="16" t="s">
        <v>3436</v>
      </c>
    </row>
    <row r="954">
      <c r="A954" s="7">
        <v>952.0</v>
      </c>
      <c r="B954" s="11" t="s">
        <v>2545</v>
      </c>
      <c r="C954" s="11" t="s">
        <v>2546</v>
      </c>
      <c r="D954" s="7">
        <v>2004.0</v>
      </c>
      <c r="E954" s="11" t="s">
        <v>370</v>
      </c>
      <c r="F954" s="12" t="s">
        <v>39</v>
      </c>
      <c r="G954" s="20">
        <v>34.0</v>
      </c>
      <c r="H954" s="14" t="s">
        <v>40</v>
      </c>
      <c r="I954" s="20">
        <v>0.0</v>
      </c>
      <c r="J954" s="16" t="s">
        <v>3436</v>
      </c>
    </row>
    <row r="955">
      <c r="A955" s="7">
        <v>958.0</v>
      </c>
      <c r="B955" s="11" t="s">
        <v>2552</v>
      </c>
      <c r="C955" s="11" t="s">
        <v>2553</v>
      </c>
      <c r="D955" s="7">
        <v>2004.0</v>
      </c>
      <c r="E955" s="11" t="s">
        <v>2555</v>
      </c>
      <c r="F955" s="12" t="s">
        <v>39</v>
      </c>
      <c r="G955" s="20">
        <v>21.0</v>
      </c>
      <c r="H955" s="14" t="s">
        <v>40</v>
      </c>
      <c r="I955" s="20">
        <v>0.0</v>
      </c>
      <c r="J955" s="16" t="s">
        <v>3436</v>
      </c>
    </row>
    <row r="956">
      <c r="A956" s="7">
        <v>959.0</v>
      </c>
      <c r="B956" s="11" t="s">
        <v>2557</v>
      </c>
      <c r="C956" s="11" t="s">
        <v>2558</v>
      </c>
      <c r="D956" s="7">
        <v>2004.0</v>
      </c>
      <c r="E956" s="11" t="s">
        <v>1053</v>
      </c>
      <c r="F956" s="12" t="s">
        <v>39</v>
      </c>
      <c r="G956" s="20">
        <v>22.0</v>
      </c>
      <c r="H956" s="14" t="s">
        <v>40</v>
      </c>
      <c r="I956" s="20">
        <v>0.0</v>
      </c>
      <c r="J956" s="16" t="s">
        <v>3436</v>
      </c>
    </row>
    <row r="957">
      <c r="A957" s="7">
        <v>960.0</v>
      </c>
      <c r="B957" s="11" t="s">
        <v>2561</v>
      </c>
      <c r="C957" s="11" t="s">
        <v>2562</v>
      </c>
      <c r="D957" s="7">
        <v>2004.0</v>
      </c>
      <c r="E957" s="11" t="s">
        <v>47</v>
      </c>
      <c r="F957" s="12" t="s">
        <v>39</v>
      </c>
      <c r="G957" s="20">
        <v>61.0</v>
      </c>
      <c r="H957" s="14" t="s">
        <v>40</v>
      </c>
      <c r="I957" s="20">
        <v>0.0</v>
      </c>
      <c r="J957" s="16" t="s">
        <v>3436</v>
      </c>
    </row>
    <row r="958">
      <c r="A958" s="7">
        <v>962.0</v>
      </c>
      <c r="B958" s="11" t="s">
        <v>2564</v>
      </c>
      <c r="C958" s="11" t="s">
        <v>2565</v>
      </c>
      <c r="D958" s="7">
        <v>2004.0</v>
      </c>
      <c r="E958" s="11" t="s">
        <v>2567</v>
      </c>
      <c r="F958" s="12" t="s">
        <v>39</v>
      </c>
      <c r="G958" s="13"/>
      <c r="H958" s="14" t="s">
        <v>40</v>
      </c>
      <c r="I958" s="20">
        <v>0.0</v>
      </c>
      <c r="J958" s="16" t="s">
        <v>3436</v>
      </c>
    </row>
    <row r="959">
      <c r="A959" s="7">
        <v>964.0</v>
      </c>
      <c r="B959" s="11" t="s">
        <v>2568</v>
      </c>
      <c r="C959" s="11" t="s">
        <v>2569</v>
      </c>
      <c r="D959" s="7">
        <v>2004.0</v>
      </c>
      <c r="E959" s="11" t="s">
        <v>2251</v>
      </c>
      <c r="F959" s="12" t="s">
        <v>39</v>
      </c>
      <c r="G959" s="20">
        <v>231.0</v>
      </c>
      <c r="H959" s="14" t="s">
        <v>40</v>
      </c>
      <c r="I959" s="20">
        <v>0.0</v>
      </c>
      <c r="J959" s="16" t="s">
        <v>3436</v>
      </c>
    </row>
    <row r="960">
      <c r="A960" s="7">
        <v>967.0</v>
      </c>
      <c r="B960" s="11" t="s">
        <v>2571</v>
      </c>
      <c r="C960" s="11" t="s">
        <v>2572</v>
      </c>
      <c r="D960" s="7">
        <v>2004.0</v>
      </c>
      <c r="E960" s="11" t="s">
        <v>424</v>
      </c>
      <c r="F960" s="12" t="s">
        <v>39</v>
      </c>
      <c r="G960" s="20">
        <v>21.0</v>
      </c>
      <c r="H960" s="14" t="s">
        <v>40</v>
      </c>
      <c r="I960" s="20">
        <v>0.0</v>
      </c>
      <c r="J960" s="16" t="s">
        <v>3436</v>
      </c>
    </row>
    <row r="961">
      <c r="A961" s="7">
        <v>968.0</v>
      </c>
      <c r="B961" s="11" t="s">
        <v>2574</v>
      </c>
      <c r="C961" s="11" t="s">
        <v>2575</v>
      </c>
      <c r="D961" s="7">
        <v>2004.0</v>
      </c>
      <c r="E961" s="11" t="s">
        <v>944</v>
      </c>
      <c r="F961" s="12" t="s">
        <v>39</v>
      </c>
      <c r="G961" s="20">
        <v>32.0</v>
      </c>
      <c r="H961" s="14" t="s">
        <v>40</v>
      </c>
      <c r="I961" s="20">
        <v>0.0</v>
      </c>
      <c r="J961" s="16" t="s">
        <v>3436</v>
      </c>
    </row>
    <row r="962">
      <c r="A962" s="7">
        <v>970.0</v>
      </c>
      <c r="B962" s="11" t="s">
        <v>2582</v>
      </c>
      <c r="C962" s="11" t="s">
        <v>2583</v>
      </c>
      <c r="D962" s="7">
        <v>2004.0</v>
      </c>
      <c r="E962" s="11" t="s">
        <v>47</v>
      </c>
      <c r="F962" s="12" t="s">
        <v>39</v>
      </c>
      <c r="G962" s="13"/>
      <c r="H962" s="14" t="s">
        <v>40</v>
      </c>
      <c r="I962" s="20">
        <v>0.0</v>
      </c>
      <c r="J962" s="16" t="s">
        <v>3436</v>
      </c>
    </row>
    <row r="963">
      <c r="A963" s="7">
        <v>971.0</v>
      </c>
      <c r="B963" s="11" t="s">
        <v>2586</v>
      </c>
      <c r="C963" s="11" t="s">
        <v>2587</v>
      </c>
      <c r="D963" s="7">
        <v>2004.0</v>
      </c>
      <c r="E963" s="11" t="s">
        <v>47</v>
      </c>
      <c r="F963" s="12" t="s">
        <v>39</v>
      </c>
      <c r="G963" s="13"/>
      <c r="H963" s="14" t="s">
        <v>40</v>
      </c>
      <c r="I963" s="13"/>
      <c r="J963" s="16" t="s">
        <v>3436</v>
      </c>
    </row>
    <row r="964">
      <c r="A964" s="7">
        <v>974.0</v>
      </c>
      <c r="B964" s="11" t="s">
        <v>2593</v>
      </c>
      <c r="C964" s="11" t="s">
        <v>2594</v>
      </c>
      <c r="D964" s="7">
        <v>2003.0</v>
      </c>
      <c r="E964" s="11" t="s">
        <v>1758</v>
      </c>
      <c r="F964" s="12" t="s">
        <v>39</v>
      </c>
      <c r="G964" s="13"/>
      <c r="H964" s="14" t="s">
        <v>40</v>
      </c>
      <c r="I964" s="13"/>
      <c r="J964" s="16" t="s">
        <v>3436</v>
      </c>
    </row>
    <row r="965">
      <c r="A965" s="7">
        <v>975.0</v>
      </c>
      <c r="B965" s="11" t="s">
        <v>2596</v>
      </c>
      <c r="C965" s="11" t="s">
        <v>2597</v>
      </c>
      <c r="D965" s="7">
        <v>2003.0</v>
      </c>
      <c r="E965" s="11" t="s">
        <v>424</v>
      </c>
      <c r="F965" s="12" t="s">
        <v>39</v>
      </c>
      <c r="G965" s="20">
        <v>100.0</v>
      </c>
      <c r="H965" s="14" t="s">
        <v>40</v>
      </c>
      <c r="I965" s="20">
        <v>0.0</v>
      </c>
      <c r="J965" s="16" t="s">
        <v>3436</v>
      </c>
    </row>
    <row r="966">
      <c r="A966" s="7">
        <v>979.0</v>
      </c>
      <c r="B966" s="11" t="s">
        <v>2599</v>
      </c>
      <c r="C966" s="11" t="s">
        <v>2600</v>
      </c>
      <c r="D966" s="7">
        <v>2003.0</v>
      </c>
      <c r="E966" s="11" t="s">
        <v>84</v>
      </c>
      <c r="F966" s="12" t="s">
        <v>40</v>
      </c>
      <c r="G966" s="20">
        <v>0.0</v>
      </c>
      <c r="H966" s="14" t="s">
        <v>39</v>
      </c>
      <c r="I966" s="13"/>
      <c r="J966" s="16" t="s">
        <v>3436</v>
      </c>
    </row>
    <row r="967">
      <c r="A967" s="7">
        <v>981.0</v>
      </c>
      <c r="B967" s="11" t="s">
        <v>2603</v>
      </c>
      <c r="C967" s="11" t="s">
        <v>2604</v>
      </c>
      <c r="D967" s="7">
        <v>2003.0</v>
      </c>
      <c r="E967" s="11" t="s">
        <v>2606</v>
      </c>
      <c r="F967" s="12" t="s">
        <v>39</v>
      </c>
      <c r="G967" s="20">
        <v>101.0</v>
      </c>
      <c r="H967" s="14" t="s">
        <v>40</v>
      </c>
      <c r="I967" s="20">
        <v>1.0</v>
      </c>
      <c r="J967" s="16" t="s">
        <v>3436</v>
      </c>
    </row>
    <row r="968">
      <c r="A968" s="7">
        <v>982.0</v>
      </c>
      <c r="B968" s="11" t="s">
        <v>2607</v>
      </c>
      <c r="C968" s="11" t="s">
        <v>2608</v>
      </c>
      <c r="D968" s="7">
        <v>2003.0</v>
      </c>
      <c r="E968" s="11" t="s">
        <v>54</v>
      </c>
      <c r="F968" s="12" t="s">
        <v>39</v>
      </c>
      <c r="G968" s="20">
        <v>18.0</v>
      </c>
      <c r="H968" s="14" t="s">
        <v>40</v>
      </c>
      <c r="I968" s="20">
        <v>0.0</v>
      </c>
      <c r="J968" s="16" t="s">
        <v>3436</v>
      </c>
    </row>
    <row r="969">
      <c r="A969" s="7">
        <v>983.0</v>
      </c>
      <c r="B969" s="11" t="s">
        <v>2610</v>
      </c>
      <c r="C969" s="11" t="s">
        <v>2611</v>
      </c>
      <c r="D969" s="7">
        <v>2003.0</v>
      </c>
      <c r="E969" s="11" t="s">
        <v>84</v>
      </c>
      <c r="F969" s="12" t="s">
        <v>39</v>
      </c>
      <c r="G969" s="20">
        <v>33.0</v>
      </c>
      <c r="H969" s="14" t="s">
        <v>40</v>
      </c>
      <c r="I969" s="20">
        <v>0.0</v>
      </c>
      <c r="J969" s="16" t="s">
        <v>3436</v>
      </c>
    </row>
    <row r="970">
      <c r="A970" s="7">
        <v>986.0</v>
      </c>
      <c r="B970" s="11" t="s">
        <v>2618</v>
      </c>
      <c r="C970" s="11" t="s">
        <v>2619</v>
      </c>
      <c r="D970" s="7">
        <v>2003.0</v>
      </c>
      <c r="E970" s="11" t="s">
        <v>2621</v>
      </c>
      <c r="F970" s="12" t="s">
        <v>39</v>
      </c>
      <c r="G970" s="13"/>
      <c r="H970" s="14" t="s">
        <v>40</v>
      </c>
      <c r="I970" s="13"/>
      <c r="J970" s="16" t="s">
        <v>3436</v>
      </c>
    </row>
    <row r="971">
      <c r="A971" s="7">
        <v>988.0</v>
      </c>
      <c r="B971" s="11" t="s">
        <v>2622</v>
      </c>
      <c r="C971" s="11" t="s">
        <v>2623</v>
      </c>
      <c r="D971" s="7">
        <v>2003.0</v>
      </c>
      <c r="E971" s="11" t="s">
        <v>47</v>
      </c>
      <c r="F971" s="12" t="s">
        <v>39</v>
      </c>
      <c r="G971" s="20">
        <v>24.0</v>
      </c>
      <c r="H971" s="14" t="s">
        <v>40</v>
      </c>
      <c r="I971" s="20">
        <v>0.0</v>
      </c>
      <c r="J971" s="16" t="s">
        <v>3436</v>
      </c>
    </row>
    <row r="972">
      <c r="A972" s="7">
        <v>992.0</v>
      </c>
      <c r="B972" s="11" t="s">
        <v>2625</v>
      </c>
      <c r="C972" s="11" t="s">
        <v>2626</v>
      </c>
      <c r="D972" s="7">
        <v>2003.0</v>
      </c>
      <c r="E972" s="11" t="s">
        <v>2346</v>
      </c>
      <c r="F972" s="12" t="s">
        <v>40</v>
      </c>
      <c r="G972" s="20">
        <v>0.0</v>
      </c>
      <c r="H972" s="14" t="s">
        <v>39</v>
      </c>
      <c r="I972" s="20">
        <v>254.0</v>
      </c>
      <c r="J972" s="16" t="s">
        <v>3436</v>
      </c>
    </row>
    <row r="973">
      <c r="A973" s="7">
        <v>993.0</v>
      </c>
      <c r="B973" s="11" t="s">
        <v>2628</v>
      </c>
      <c r="C973" s="11" t="s">
        <v>2629</v>
      </c>
      <c r="D973" s="7">
        <v>2003.0</v>
      </c>
      <c r="E973" s="11" t="s">
        <v>2631</v>
      </c>
      <c r="F973" s="12" t="s">
        <v>40</v>
      </c>
      <c r="G973" s="20">
        <v>0.0</v>
      </c>
      <c r="H973" s="14" t="s">
        <v>39</v>
      </c>
      <c r="I973" s="20">
        <v>96.0</v>
      </c>
      <c r="J973" s="16" t="s">
        <v>3436</v>
      </c>
    </row>
    <row r="974">
      <c r="A974" s="7">
        <v>994.0</v>
      </c>
      <c r="B974" s="11" t="s">
        <v>2633</v>
      </c>
      <c r="C974" s="11" t="s">
        <v>2634</v>
      </c>
      <c r="D974" s="7">
        <v>2003.0</v>
      </c>
      <c r="E974" s="11" t="s">
        <v>47</v>
      </c>
      <c r="F974" s="12" t="s">
        <v>39</v>
      </c>
      <c r="G974" s="20">
        <v>24.0</v>
      </c>
      <c r="H974" s="14" t="s">
        <v>40</v>
      </c>
      <c r="I974" s="20">
        <v>0.0</v>
      </c>
      <c r="J974" s="16" t="s">
        <v>3436</v>
      </c>
    </row>
    <row r="975">
      <c r="A975" s="7">
        <v>996.0</v>
      </c>
      <c r="B975" s="11" t="s">
        <v>2637</v>
      </c>
      <c r="C975" s="11" t="s">
        <v>2638</v>
      </c>
      <c r="D975" s="7">
        <v>2003.0</v>
      </c>
      <c r="E975" s="11" t="s">
        <v>2640</v>
      </c>
      <c r="F975" s="12" t="s">
        <v>40</v>
      </c>
      <c r="G975" s="13"/>
      <c r="H975" s="14" t="s">
        <v>39</v>
      </c>
      <c r="I975" s="13"/>
      <c r="J975" s="16" t="s">
        <v>3436</v>
      </c>
    </row>
    <row r="976">
      <c r="A976" s="7">
        <v>997.0</v>
      </c>
      <c r="B976" s="11" t="s">
        <v>2641</v>
      </c>
      <c r="C976" s="11" t="s">
        <v>2642</v>
      </c>
      <c r="D976" s="7">
        <v>2003.0</v>
      </c>
      <c r="E976" s="11" t="s">
        <v>2644</v>
      </c>
      <c r="F976" s="14" t="s">
        <v>40</v>
      </c>
      <c r="G976" s="20">
        <v>0.0</v>
      </c>
      <c r="H976" s="14" t="s">
        <v>39</v>
      </c>
      <c r="I976" s="20">
        <v>120.0</v>
      </c>
      <c r="J976" s="12" t="s">
        <v>3436</v>
      </c>
    </row>
    <row r="977">
      <c r="A977" s="7">
        <v>998.0</v>
      </c>
      <c r="B977" s="8" t="s">
        <v>3822</v>
      </c>
      <c r="C977" s="8" t="s">
        <v>3823</v>
      </c>
      <c r="D977" s="7">
        <v>2003.0</v>
      </c>
      <c r="E977" s="11" t="s">
        <v>47</v>
      </c>
      <c r="F977" s="39" t="s">
        <v>39</v>
      </c>
      <c r="G977" s="40"/>
      <c r="H977" s="39" t="s">
        <v>40</v>
      </c>
      <c r="I977" s="39">
        <v>0.0</v>
      </c>
      <c r="J977" s="12" t="s">
        <v>3436</v>
      </c>
    </row>
    <row r="978">
      <c r="A978" s="7">
        <v>1000.0</v>
      </c>
      <c r="B978" s="11" t="s">
        <v>2645</v>
      </c>
      <c r="C978" s="11" t="s">
        <v>2646</v>
      </c>
      <c r="D978" s="7">
        <v>2003.0</v>
      </c>
      <c r="E978" s="11" t="s">
        <v>84</v>
      </c>
      <c r="F978" s="12" t="s">
        <v>39</v>
      </c>
      <c r="G978" s="20">
        <v>20.0</v>
      </c>
      <c r="H978" s="14" t="s">
        <v>40</v>
      </c>
      <c r="I978" s="20">
        <v>20.0</v>
      </c>
      <c r="J978" s="16" t="s">
        <v>3436</v>
      </c>
    </row>
    <row r="979">
      <c r="A979" s="7">
        <v>1001.0</v>
      </c>
      <c r="B979" s="11" t="s">
        <v>2648</v>
      </c>
      <c r="C979" s="11" t="s">
        <v>2649</v>
      </c>
      <c r="D979" s="7">
        <v>2003.0</v>
      </c>
      <c r="E979" s="11" t="s">
        <v>84</v>
      </c>
      <c r="F979" s="12" t="s">
        <v>39</v>
      </c>
      <c r="G979" s="13"/>
      <c r="H979" s="14" t="s">
        <v>40</v>
      </c>
      <c r="I979" s="20">
        <v>0.0</v>
      </c>
      <c r="J979" s="16" t="s">
        <v>3436</v>
      </c>
    </row>
    <row r="980">
      <c r="A980" s="7">
        <v>1003.0</v>
      </c>
      <c r="B980" s="11" t="s">
        <v>2650</v>
      </c>
      <c r="C980" s="11" t="s">
        <v>2651</v>
      </c>
      <c r="D980" s="7">
        <v>2003.0</v>
      </c>
      <c r="E980" s="11" t="s">
        <v>47</v>
      </c>
      <c r="F980" s="12" t="s">
        <v>39</v>
      </c>
      <c r="G980" s="13"/>
      <c r="H980" s="14" t="s">
        <v>40</v>
      </c>
      <c r="I980" s="20">
        <v>0.0</v>
      </c>
      <c r="J980" s="16" t="s">
        <v>3436</v>
      </c>
    </row>
    <row r="981">
      <c r="A981" s="34">
        <v>1006.0</v>
      </c>
      <c r="B981" s="35" t="s">
        <v>3403</v>
      </c>
      <c r="C981" s="35" t="s">
        <v>3404</v>
      </c>
      <c r="D981" s="36" t="s">
        <v>3406</v>
      </c>
      <c r="E981" s="36" t="s">
        <v>3406</v>
      </c>
      <c r="F981" s="36" t="s">
        <v>3406</v>
      </c>
      <c r="G981" s="36" t="s">
        <v>3406</v>
      </c>
      <c r="H981" s="36" t="s">
        <v>3406</v>
      </c>
      <c r="I981" s="36" t="s">
        <v>3406</v>
      </c>
      <c r="J981" s="36" t="s">
        <v>3406</v>
      </c>
    </row>
    <row r="982">
      <c r="A982" s="7">
        <v>1007.0</v>
      </c>
      <c r="B982" s="8" t="s">
        <v>3824</v>
      </c>
      <c r="C982" s="8" t="s">
        <v>3825</v>
      </c>
      <c r="D982" s="36" t="s">
        <v>3406</v>
      </c>
      <c r="E982" s="36" t="s">
        <v>3406</v>
      </c>
      <c r="F982" s="36" t="s">
        <v>3406</v>
      </c>
      <c r="G982" s="36" t="s">
        <v>3406</v>
      </c>
      <c r="H982" s="36" t="s">
        <v>3406</v>
      </c>
      <c r="I982" s="36" t="s">
        <v>3406</v>
      </c>
      <c r="J982" s="36" t="s">
        <v>3406</v>
      </c>
    </row>
    <row r="983">
      <c r="A983" s="7">
        <v>1008.0</v>
      </c>
      <c r="B983" s="8" t="s">
        <v>3826</v>
      </c>
      <c r="C983" s="8" t="s">
        <v>3827</v>
      </c>
      <c r="D983" s="36" t="s">
        <v>3406</v>
      </c>
      <c r="E983" s="36" t="s">
        <v>3406</v>
      </c>
      <c r="F983" s="36" t="s">
        <v>3406</v>
      </c>
      <c r="G983" s="36" t="s">
        <v>3406</v>
      </c>
      <c r="H983" s="36" t="s">
        <v>3406</v>
      </c>
      <c r="I983" s="36" t="s">
        <v>3406</v>
      </c>
      <c r="J983" s="36" t="s">
        <v>3406</v>
      </c>
    </row>
    <row r="984">
      <c r="A984" s="7">
        <v>1009.0</v>
      </c>
      <c r="B984" s="8" t="s">
        <v>3828</v>
      </c>
      <c r="C984" s="8" t="s">
        <v>3829</v>
      </c>
      <c r="D984" s="36" t="s">
        <v>3406</v>
      </c>
      <c r="E984" s="36" t="s">
        <v>3406</v>
      </c>
      <c r="F984" s="36" t="s">
        <v>3406</v>
      </c>
      <c r="G984" s="36" t="s">
        <v>3406</v>
      </c>
      <c r="H984" s="36" t="s">
        <v>3406</v>
      </c>
      <c r="I984" s="36" t="s">
        <v>3406</v>
      </c>
      <c r="J984" s="36" t="s">
        <v>3406</v>
      </c>
    </row>
    <row r="985">
      <c r="A985" s="7">
        <v>1010.0</v>
      </c>
      <c r="B985" s="8" t="s">
        <v>3830</v>
      </c>
      <c r="C985" s="8" t="s">
        <v>3831</v>
      </c>
      <c r="D985" s="36" t="s">
        <v>3406</v>
      </c>
      <c r="E985" s="36" t="s">
        <v>3406</v>
      </c>
      <c r="F985" s="36" t="s">
        <v>3406</v>
      </c>
      <c r="G985" s="36" t="s">
        <v>3406</v>
      </c>
      <c r="H985" s="36" t="s">
        <v>3406</v>
      </c>
      <c r="I985" s="36" t="s">
        <v>3406</v>
      </c>
      <c r="J985" s="36" t="s">
        <v>3406</v>
      </c>
    </row>
    <row r="986">
      <c r="A986" s="34">
        <v>1011.0</v>
      </c>
      <c r="B986" s="35" t="s">
        <v>3407</v>
      </c>
      <c r="C986" s="35" t="s">
        <v>3408</v>
      </c>
      <c r="D986" s="36" t="s">
        <v>3406</v>
      </c>
      <c r="E986" s="36" t="s">
        <v>3406</v>
      </c>
      <c r="F986" s="36" t="s">
        <v>3406</v>
      </c>
      <c r="G986" s="36" t="s">
        <v>3406</v>
      </c>
      <c r="H986" s="36" t="s">
        <v>3406</v>
      </c>
      <c r="I986" s="36" t="s">
        <v>3406</v>
      </c>
      <c r="J986" s="36" t="s">
        <v>3406</v>
      </c>
    </row>
    <row r="987">
      <c r="A987" s="34">
        <v>1012.0</v>
      </c>
      <c r="B987" s="35" t="s">
        <v>3410</v>
      </c>
      <c r="C987" s="35" t="s">
        <v>3411</v>
      </c>
      <c r="D987" s="36" t="s">
        <v>3406</v>
      </c>
      <c r="E987" s="36" t="s">
        <v>3406</v>
      </c>
      <c r="F987" s="36" t="s">
        <v>3406</v>
      </c>
      <c r="G987" s="36" t="s">
        <v>3406</v>
      </c>
      <c r="H987" s="36" t="s">
        <v>3406</v>
      </c>
      <c r="I987" s="36" t="s">
        <v>3406</v>
      </c>
      <c r="J987" s="36" t="s">
        <v>3406</v>
      </c>
    </row>
    <row r="988">
      <c r="A988" s="34">
        <v>1013.0</v>
      </c>
      <c r="B988" s="35" t="s">
        <v>3413</v>
      </c>
      <c r="C988" s="35" t="s">
        <v>3414</v>
      </c>
      <c r="D988" s="36" t="s">
        <v>3406</v>
      </c>
      <c r="E988" s="36" t="s">
        <v>3406</v>
      </c>
      <c r="F988" s="36" t="s">
        <v>3406</v>
      </c>
      <c r="G988" s="36" t="s">
        <v>3406</v>
      </c>
      <c r="H988" s="36" t="s">
        <v>3406</v>
      </c>
      <c r="I988" s="36" t="s">
        <v>3406</v>
      </c>
      <c r="J988" s="36" t="s">
        <v>3406</v>
      </c>
    </row>
    <row r="989">
      <c r="A989" s="34">
        <v>1014.0</v>
      </c>
      <c r="B989" s="35" t="s">
        <v>3416</v>
      </c>
      <c r="C989" s="35" t="s">
        <v>3417</v>
      </c>
      <c r="D989" s="36" t="s">
        <v>3406</v>
      </c>
      <c r="E989" s="36" t="s">
        <v>3406</v>
      </c>
      <c r="F989" s="36" t="s">
        <v>3406</v>
      </c>
      <c r="G989" s="36" t="s">
        <v>3406</v>
      </c>
      <c r="H989" s="36" t="s">
        <v>3406</v>
      </c>
      <c r="I989" s="36" t="s">
        <v>3406</v>
      </c>
      <c r="J989" s="36" t="s">
        <v>3406</v>
      </c>
    </row>
    <row r="990">
      <c r="A990" s="34">
        <v>1015.0</v>
      </c>
      <c r="B990" s="35" t="s">
        <v>3419</v>
      </c>
      <c r="C990" s="35" t="s">
        <v>3420</v>
      </c>
      <c r="D990" s="36" t="s">
        <v>3406</v>
      </c>
      <c r="E990" s="36" t="s">
        <v>3406</v>
      </c>
      <c r="F990" s="36" t="s">
        <v>3406</v>
      </c>
      <c r="G990" s="36" t="s">
        <v>3406</v>
      </c>
      <c r="H990" s="36" t="s">
        <v>3406</v>
      </c>
      <c r="I990" s="36" t="s">
        <v>3406</v>
      </c>
      <c r="J990" s="36" t="s">
        <v>3406</v>
      </c>
    </row>
    <row r="991">
      <c r="A991" s="34">
        <v>1016.0</v>
      </c>
      <c r="B991" s="35" t="s">
        <v>3422</v>
      </c>
      <c r="C991" s="35" t="s">
        <v>3423</v>
      </c>
      <c r="D991" s="36" t="s">
        <v>3406</v>
      </c>
      <c r="E991" s="36" t="s">
        <v>3406</v>
      </c>
      <c r="F991" s="36" t="s">
        <v>3406</v>
      </c>
      <c r="G991" s="36" t="s">
        <v>3406</v>
      </c>
      <c r="H991" s="36" t="s">
        <v>3406</v>
      </c>
      <c r="I991" s="36" t="s">
        <v>3406</v>
      </c>
      <c r="J991" s="36" t="s">
        <v>3406</v>
      </c>
    </row>
    <row r="992">
      <c r="A992" s="34">
        <v>1017.0</v>
      </c>
      <c r="B992" s="35" t="s">
        <v>3425</v>
      </c>
      <c r="C992" s="35" t="s">
        <v>3426</v>
      </c>
      <c r="D992" s="36" t="s">
        <v>3406</v>
      </c>
      <c r="E992" s="36" t="s">
        <v>3406</v>
      </c>
      <c r="F992" s="36" t="s">
        <v>3406</v>
      </c>
      <c r="G992" s="36" t="s">
        <v>3406</v>
      </c>
      <c r="H992" s="36" t="s">
        <v>3406</v>
      </c>
      <c r="I992" s="36" t="s">
        <v>3406</v>
      </c>
      <c r="J992" s="36" t="s">
        <v>3406</v>
      </c>
    </row>
    <row r="993">
      <c r="A993" s="34">
        <v>1018.0</v>
      </c>
      <c r="B993" s="35" t="s">
        <v>3428</v>
      </c>
      <c r="C993" s="35" t="s">
        <v>3429</v>
      </c>
      <c r="D993" s="36" t="s">
        <v>3406</v>
      </c>
      <c r="E993" s="36" t="s">
        <v>3406</v>
      </c>
      <c r="F993" s="36" t="s">
        <v>3406</v>
      </c>
      <c r="G993" s="36" t="s">
        <v>3406</v>
      </c>
      <c r="H993" s="36" t="s">
        <v>3406</v>
      </c>
      <c r="I993" s="36" t="s">
        <v>3406</v>
      </c>
      <c r="J993" s="36" t="s">
        <v>3406</v>
      </c>
    </row>
    <row r="994">
      <c r="A994" s="7">
        <v>26.0</v>
      </c>
      <c r="B994" s="11" t="s">
        <v>133</v>
      </c>
      <c r="C994" s="11" t="s">
        <v>134</v>
      </c>
      <c r="D994" s="7">
        <v>2018.0</v>
      </c>
      <c r="E994" s="11" t="s">
        <v>84</v>
      </c>
      <c r="F994" s="12" t="s">
        <v>39</v>
      </c>
      <c r="G994" s="13"/>
      <c r="H994" s="14" t="s">
        <v>39</v>
      </c>
      <c r="I994" s="13"/>
      <c r="J994" s="12" t="s">
        <v>39</v>
      </c>
    </row>
    <row r="995">
      <c r="A995" s="7">
        <v>32.0</v>
      </c>
      <c r="B995" s="11" t="s">
        <v>148</v>
      </c>
      <c r="C995" s="11" t="s">
        <v>149</v>
      </c>
      <c r="D995" s="7">
        <v>2018.0</v>
      </c>
      <c r="E995" s="11" t="s">
        <v>47</v>
      </c>
      <c r="F995" s="12" t="s">
        <v>39</v>
      </c>
      <c r="G995" s="13"/>
      <c r="H995" s="14" t="s">
        <v>39</v>
      </c>
      <c r="I995" s="13"/>
      <c r="J995" s="12" t="s">
        <v>39</v>
      </c>
    </row>
    <row r="996">
      <c r="A996" s="7">
        <v>43.0</v>
      </c>
      <c r="B996" s="11" t="s">
        <v>178</v>
      </c>
      <c r="C996" s="11" t="s">
        <v>179</v>
      </c>
      <c r="D996" s="7">
        <v>2018.0</v>
      </c>
      <c r="E996" s="11" t="s">
        <v>181</v>
      </c>
      <c r="F996" s="12" t="s">
        <v>39</v>
      </c>
      <c r="G996" s="20" t="s">
        <v>74</v>
      </c>
      <c r="H996" s="14" t="s">
        <v>39</v>
      </c>
      <c r="I996" s="20" t="s">
        <v>74</v>
      </c>
      <c r="J996" s="12" t="s">
        <v>39</v>
      </c>
    </row>
    <row r="997">
      <c r="A997" s="7">
        <v>71.0</v>
      </c>
      <c r="B997" s="11" t="s">
        <v>240</v>
      </c>
      <c r="C997" s="11" t="s">
        <v>241</v>
      </c>
      <c r="D997" s="7">
        <v>2017.0</v>
      </c>
      <c r="E997" s="11" t="s">
        <v>47</v>
      </c>
      <c r="F997" s="12" t="s">
        <v>39</v>
      </c>
      <c r="G997" s="20">
        <v>20.0</v>
      </c>
      <c r="H997" s="14" t="s">
        <v>39</v>
      </c>
      <c r="I997" s="20">
        <v>23.0</v>
      </c>
      <c r="J997" s="12" t="s">
        <v>39</v>
      </c>
    </row>
    <row r="998">
      <c r="A998" s="7">
        <v>82.0</v>
      </c>
      <c r="B998" s="11" t="s">
        <v>269</v>
      </c>
      <c r="C998" s="11" t="s">
        <v>270</v>
      </c>
      <c r="D998" s="7">
        <v>2017.0</v>
      </c>
      <c r="E998" s="11" t="s">
        <v>272</v>
      </c>
      <c r="F998" s="12" t="s">
        <v>39</v>
      </c>
      <c r="G998" s="20" t="s">
        <v>74</v>
      </c>
      <c r="H998" s="14" t="s">
        <v>39</v>
      </c>
      <c r="I998" s="20" t="s">
        <v>74</v>
      </c>
      <c r="J998" s="12" t="s">
        <v>39</v>
      </c>
    </row>
    <row r="999">
      <c r="A999" s="7">
        <v>83.0</v>
      </c>
      <c r="B999" s="11" t="s">
        <v>273</v>
      </c>
      <c r="C999" s="11" t="s">
        <v>274</v>
      </c>
      <c r="D999" s="7">
        <v>2017.0</v>
      </c>
      <c r="E999" s="11" t="s">
        <v>276</v>
      </c>
      <c r="F999" s="12" t="s">
        <v>39</v>
      </c>
      <c r="G999" s="20" t="s">
        <v>74</v>
      </c>
      <c r="H999" s="14" t="s">
        <v>39</v>
      </c>
      <c r="I999" s="20" t="s">
        <v>74</v>
      </c>
      <c r="J999" s="12" t="s">
        <v>39</v>
      </c>
    </row>
    <row r="1000">
      <c r="A1000" s="7">
        <v>134.0</v>
      </c>
      <c r="B1000" s="11" t="s">
        <v>428</v>
      </c>
      <c r="C1000" s="11" t="s">
        <v>429</v>
      </c>
      <c r="D1000" s="7">
        <v>2017.0</v>
      </c>
      <c r="E1000" s="11" t="s">
        <v>201</v>
      </c>
      <c r="F1000" s="12" t="s">
        <v>39</v>
      </c>
      <c r="G1000" s="20">
        <v>20.0</v>
      </c>
      <c r="H1000" s="14" t="s">
        <v>39</v>
      </c>
      <c r="I1000" s="20">
        <v>20.0</v>
      </c>
      <c r="J1000" s="12" t="s">
        <v>39</v>
      </c>
    </row>
    <row r="1001">
      <c r="A1001" s="7">
        <v>166.0</v>
      </c>
      <c r="B1001" s="11" t="s">
        <v>512</v>
      </c>
      <c r="C1001" s="11" t="s">
        <v>513</v>
      </c>
      <c r="D1001" s="7">
        <v>2016.0</v>
      </c>
      <c r="E1001" s="11" t="s">
        <v>515</v>
      </c>
      <c r="F1001" s="12" t="s">
        <v>39</v>
      </c>
      <c r="G1001" s="20" t="s">
        <v>74</v>
      </c>
      <c r="H1001" s="14" t="s">
        <v>39</v>
      </c>
      <c r="I1001" s="20" t="s">
        <v>74</v>
      </c>
      <c r="J1001" s="12" t="s">
        <v>39</v>
      </c>
    </row>
    <row r="1002">
      <c r="A1002" s="7">
        <v>193.0</v>
      </c>
      <c r="B1002" s="11" t="s">
        <v>587</v>
      </c>
      <c r="C1002" s="11" t="s">
        <v>588</v>
      </c>
      <c r="D1002" s="7">
        <v>2016.0</v>
      </c>
      <c r="E1002" s="11" t="s">
        <v>590</v>
      </c>
      <c r="F1002" s="12" t="s">
        <v>39</v>
      </c>
      <c r="G1002" s="13"/>
      <c r="H1002" s="14" t="s">
        <v>39</v>
      </c>
      <c r="I1002" s="13"/>
      <c r="J1002" s="12" t="s">
        <v>39</v>
      </c>
    </row>
    <row r="1003">
      <c r="A1003" s="7">
        <v>237.0</v>
      </c>
      <c r="B1003" s="11" t="s">
        <v>722</v>
      </c>
      <c r="C1003" s="11" t="s">
        <v>723</v>
      </c>
      <c r="D1003" s="7">
        <v>2015.0</v>
      </c>
      <c r="E1003" s="11" t="s">
        <v>84</v>
      </c>
      <c r="F1003" s="12" t="s">
        <v>39</v>
      </c>
      <c r="G1003" s="20">
        <v>36.0</v>
      </c>
      <c r="H1003" s="12" t="s">
        <v>39</v>
      </c>
      <c r="I1003" s="20">
        <v>24.0</v>
      </c>
      <c r="J1003" s="12" t="s">
        <v>39</v>
      </c>
    </row>
    <row r="1004">
      <c r="A1004" s="7">
        <v>341.0</v>
      </c>
      <c r="B1004" s="11" t="s">
        <v>1018</v>
      </c>
      <c r="C1004" s="11" t="s">
        <v>1019</v>
      </c>
      <c r="D1004" s="7">
        <v>2014.0</v>
      </c>
      <c r="E1004" s="11" t="s">
        <v>794</v>
      </c>
      <c r="F1004" s="12" t="s">
        <v>39</v>
      </c>
      <c r="G1004" s="20">
        <v>385.0</v>
      </c>
      <c r="H1004" s="14" t="s">
        <v>39</v>
      </c>
      <c r="I1004" s="20">
        <v>427.0</v>
      </c>
      <c r="J1004" s="12" t="s">
        <v>39</v>
      </c>
    </row>
    <row r="1005">
      <c r="A1005" s="7">
        <v>384.0</v>
      </c>
      <c r="B1005" s="11" t="s">
        <v>1133</v>
      </c>
      <c r="C1005" s="11" t="s">
        <v>1134</v>
      </c>
      <c r="D1005" s="7">
        <v>2013.0</v>
      </c>
      <c r="E1005" s="11" t="s">
        <v>84</v>
      </c>
      <c r="F1005" s="12" t="s">
        <v>39</v>
      </c>
      <c r="G1005" s="13"/>
      <c r="H1005" s="14" t="s">
        <v>39</v>
      </c>
      <c r="I1005" s="13"/>
      <c r="J1005" s="12" t="s">
        <v>39</v>
      </c>
    </row>
    <row r="1006">
      <c r="A1006" s="7">
        <v>413.0</v>
      </c>
      <c r="B1006" s="11" t="s">
        <v>1218</v>
      </c>
      <c r="C1006" s="11" t="s">
        <v>1219</v>
      </c>
      <c r="D1006" s="7">
        <v>2013.0</v>
      </c>
      <c r="E1006" s="11" t="s">
        <v>1221</v>
      </c>
      <c r="F1006" s="12" t="s">
        <v>39</v>
      </c>
      <c r="G1006" s="20" t="s">
        <v>74</v>
      </c>
      <c r="H1006" s="14" t="s">
        <v>39</v>
      </c>
      <c r="I1006" s="20" t="s">
        <v>74</v>
      </c>
      <c r="J1006" s="12" t="s">
        <v>39</v>
      </c>
    </row>
    <row r="1007">
      <c r="A1007" s="7">
        <v>720.0</v>
      </c>
      <c r="B1007" s="11" t="s">
        <v>1954</v>
      </c>
      <c r="C1007" s="11" t="s">
        <v>1955</v>
      </c>
      <c r="D1007" s="7">
        <v>2009.0</v>
      </c>
      <c r="E1007" s="11" t="s">
        <v>1957</v>
      </c>
      <c r="F1007" s="12" t="s">
        <v>39</v>
      </c>
      <c r="G1007" s="13"/>
      <c r="H1007" s="14" t="s">
        <v>39</v>
      </c>
      <c r="I1007" s="13"/>
      <c r="J1007" s="12" t="s">
        <v>39</v>
      </c>
    </row>
    <row r="1008">
      <c r="A1008" s="7">
        <v>737.0</v>
      </c>
      <c r="B1008" s="8" t="s">
        <v>3801</v>
      </c>
      <c r="C1008" s="8" t="s">
        <v>3802</v>
      </c>
      <c r="D1008" s="35">
        <v>2009.0</v>
      </c>
      <c r="E1008" s="11" t="s">
        <v>47</v>
      </c>
      <c r="F1008" s="12" t="s">
        <v>39</v>
      </c>
      <c r="G1008" s="40"/>
      <c r="H1008" s="12" t="s">
        <v>39</v>
      </c>
      <c r="I1008" s="40"/>
      <c r="J1008" s="12" t="s">
        <v>39</v>
      </c>
    </row>
    <row r="1009">
      <c r="A1009" s="7">
        <v>823.0</v>
      </c>
      <c r="B1009" s="11" t="s">
        <v>2215</v>
      </c>
      <c r="C1009" s="11" t="s">
        <v>2216</v>
      </c>
      <c r="D1009" s="7">
        <v>2007.0</v>
      </c>
      <c r="E1009" s="11" t="s">
        <v>2218</v>
      </c>
      <c r="F1009" s="12" t="s">
        <v>39</v>
      </c>
      <c r="G1009" s="13"/>
      <c r="H1009" s="14" t="s">
        <v>39</v>
      </c>
      <c r="I1009" s="13"/>
      <c r="J1009" s="12" t="s">
        <v>39</v>
      </c>
    </row>
    <row r="1010">
      <c r="A1010" s="7">
        <v>831.0</v>
      </c>
      <c r="B1010" s="11" t="s">
        <v>2239</v>
      </c>
      <c r="C1010" s="11" t="s">
        <v>2240</v>
      </c>
      <c r="D1010" s="7">
        <v>2007.0</v>
      </c>
      <c r="E1010" s="11" t="s">
        <v>2242</v>
      </c>
      <c r="F1010" s="12" t="s">
        <v>39</v>
      </c>
      <c r="G1010" s="20" t="s">
        <v>74</v>
      </c>
      <c r="H1010" s="14" t="s">
        <v>39</v>
      </c>
      <c r="I1010" s="20" t="s">
        <v>74</v>
      </c>
      <c r="J1010" s="12" t="s">
        <v>39</v>
      </c>
    </row>
    <row r="1011">
      <c r="A1011" s="7">
        <v>835.0</v>
      </c>
      <c r="B1011" s="11" t="s">
        <v>2253</v>
      </c>
      <c r="C1011" s="11" t="s">
        <v>2254</v>
      </c>
      <c r="D1011" s="7">
        <v>2007.0</v>
      </c>
      <c r="E1011" s="11" t="s">
        <v>47</v>
      </c>
      <c r="F1011" s="12" t="s">
        <v>39</v>
      </c>
      <c r="G1011" s="13"/>
      <c r="H1011" s="14" t="s">
        <v>39</v>
      </c>
      <c r="I1011" s="13"/>
      <c r="J1011" s="12" t="s">
        <v>39</v>
      </c>
    </row>
    <row r="1012">
      <c r="A1012" s="7">
        <v>857.0</v>
      </c>
      <c r="B1012" s="11" t="s">
        <v>2305</v>
      </c>
      <c r="C1012" s="11" t="s">
        <v>2306</v>
      </c>
      <c r="D1012" s="7">
        <v>2006.0</v>
      </c>
      <c r="E1012" s="11" t="s">
        <v>2308</v>
      </c>
      <c r="F1012" s="12" t="s">
        <v>39</v>
      </c>
      <c r="G1012" s="20" t="s">
        <v>74</v>
      </c>
      <c r="H1012" s="14" t="s">
        <v>39</v>
      </c>
      <c r="I1012" s="20" t="s">
        <v>74</v>
      </c>
      <c r="J1012" s="12" t="s">
        <v>39</v>
      </c>
    </row>
    <row r="1013">
      <c r="A1013" s="7">
        <v>936.0</v>
      </c>
      <c r="B1013" s="11" t="s">
        <v>2500</v>
      </c>
      <c r="C1013" s="11" t="s">
        <v>2501</v>
      </c>
      <c r="D1013" s="7">
        <v>2004.0</v>
      </c>
      <c r="E1013" s="11" t="s">
        <v>1868</v>
      </c>
      <c r="F1013" s="14" t="s">
        <v>39</v>
      </c>
      <c r="G1013" s="20">
        <v>3.0</v>
      </c>
      <c r="H1013" s="14" t="s">
        <v>39</v>
      </c>
      <c r="I1013" s="20">
        <v>11.0</v>
      </c>
      <c r="J1013" s="12" t="s">
        <v>39</v>
      </c>
    </row>
    <row r="1014">
      <c r="A1014" s="7">
        <v>941.0</v>
      </c>
      <c r="B1014" s="11" t="s">
        <v>2513</v>
      </c>
      <c r="C1014" s="11" t="s">
        <v>2514</v>
      </c>
      <c r="D1014" s="7">
        <v>2004.0</v>
      </c>
      <c r="E1014" s="11" t="s">
        <v>47</v>
      </c>
      <c r="F1014" s="14" t="s">
        <v>39</v>
      </c>
      <c r="G1014" s="20">
        <v>9.0</v>
      </c>
      <c r="H1014" s="14" t="s">
        <v>39</v>
      </c>
      <c r="I1014" s="20">
        <v>9.0</v>
      </c>
      <c r="J1014" s="12" t="s">
        <v>39</v>
      </c>
    </row>
    <row r="1015">
      <c r="A1015" s="7">
        <v>1004.0</v>
      </c>
      <c r="B1015" s="11" t="s">
        <v>2653</v>
      </c>
      <c r="C1015" s="11" t="s">
        <v>2654</v>
      </c>
      <c r="D1015" s="7">
        <v>2003.0</v>
      </c>
      <c r="E1015" s="11" t="s">
        <v>74</v>
      </c>
      <c r="F1015" s="12" t="s">
        <v>39</v>
      </c>
      <c r="G1015" s="13"/>
      <c r="H1015" s="14" t="s">
        <v>39</v>
      </c>
      <c r="I1015" s="13"/>
      <c r="J1015" s="12" t="s">
        <v>39</v>
      </c>
    </row>
    <row r="1016">
      <c r="A1016" s="7">
        <v>786.0</v>
      </c>
      <c r="B1016" s="11" t="s">
        <v>2106</v>
      </c>
      <c r="C1016" s="11" t="s">
        <v>2107</v>
      </c>
      <c r="D1016" s="7">
        <v>2008.0</v>
      </c>
      <c r="E1016" s="11" t="s">
        <v>47</v>
      </c>
      <c r="F1016" s="14" t="s">
        <v>39</v>
      </c>
      <c r="G1016" s="20">
        <v>22.0</v>
      </c>
      <c r="H1016" s="14" t="s">
        <v>39</v>
      </c>
      <c r="I1016" s="20">
        <v>27.0</v>
      </c>
      <c r="J1016" s="12" t="s">
        <v>3813</v>
      </c>
    </row>
    <row r="1017">
      <c r="A1017" s="7">
        <v>787.0</v>
      </c>
      <c r="B1017" s="11" t="s">
        <v>2109</v>
      </c>
      <c r="C1017" s="11" t="s">
        <v>2110</v>
      </c>
      <c r="D1017" s="7">
        <v>2008.0</v>
      </c>
      <c r="E1017" s="11" t="s">
        <v>47</v>
      </c>
      <c r="F1017" s="14" t="s">
        <v>39</v>
      </c>
      <c r="G1017" s="20">
        <v>9.0</v>
      </c>
      <c r="H1017" s="14" t="s">
        <v>39</v>
      </c>
      <c r="I1017" s="20">
        <v>9.0</v>
      </c>
      <c r="J1017" s="12" t="s">
        <v>3813</v>
      </c>
    </row>
    <row r="1021">
      <c r="B1021" s="11" t="s">
        <v>3546</v>
      </c>
      <c r="C1021" s="11" t="s">
        <v>3547</v>
      </c>
      <c r="D1021" s="7">
        <v>2020.0</v>
      </c>
      <c r="E1021" s="39" t="s">
        <v>47</v>
      </c>
      <c r="F1021" s="39" t="s">
        <v>39</v>
      </c>
      <c r="G1021" s="40"/>
      <c r="H1021" s="39" t="s">
        <v>39</v>
      </c>
      <c r="I1021" s="40"/>
      <c r="J1021" s="39" t="s">
        <v>39</v>
      </c>
      <c r="K1021" s="9"/>
      <c r="L1021" s="9"/>
      <c r="M1021" s="9"/>
      <c r="N1021" s="9"/>
      <c r="O1021" s="9"/>
      <c r="P1021" s="9"/>
      <c r="Q1021" s="39"/>
    </row>
    <row r="1022">
      <c r="B1022" s="11" t="s">
        <v>3566</v>
      </c>
      <c r="C1022" s="11" t="s">
        <v>3567</v>
      </c>
      <c r="D1022" s="7">
        <v>2020.0</v>
      </c>
      <c r="E1022" s="39" t="s">
        <v>47</v>
      </c>
      <c r="F1022" s="39" t="s">
        <v>39</v>
      </c>
      <c r="G1022" s="40"/>
      <c r="H1022" s="39" t="s">
        <v>39</v>
      </c>
      <c r="I1022" s="40"/>
      <c r="J1022" s="39" t="s">
        <v>39</v>
      </c>
      <c r="K1022" s="9"/>
      <c r="L1022" s="9"/>
      <c r="M1022" s="9"/>
      <c r="N1022" s="9"/>
      <c r="O1022" s="9"/>
      <c r="P1022" s="9"/>
      <c r="Q1022" s="39"/>
    </row>
    <row r="1023">
      <c r="B1023" s="11" t="s">
        <v>3570</v>
      </c>
      <c r="C1023" s="11" t="s">
        <v>3571</v>
      </c>
      <c r="D1023" s="7">
        <v>2020.0</v>
      </c>
      <c r="E1023" s="39" t="s">
        <v>84</v>
      </c>
      <c r="F1023" s="39" t="s">
        <v>39</v>
      </c>
      <c r="G1023" s="40"/>
      <c r="H1023" s="39" t="s">
        <v>39</v>
      </c>
      <c r="I1023" s="40"/>
      <c r="J1023" s="39" t="s">
        <v>39</v>
      </c>
      <c r="K1023" s="9"/>
      <c r="L1023" s="9"/>
      <c r="M1023" s="9"/>
      <c r="N1023" s="9"/>
      <c r="O1023" s="9"/>
      <c r="P1023" s="9"/>
      <c r="Q1023" s="39"/>
    </row>
    <row r="1024">
      <c r="B1024" s="11" t="s">
        <v>3676</v>
      </c>
      <c r="C1024" s="11" t="s">
        <v>3677</v>
      </c>
      <c r="D1024" s="7">
        <v>2020.0</v>
      </c>
      <c r="E1024" s="40"/>
      <c r="F1024" s="39" t="s">
        <v>39</v>
      </c>
      <c r="G1024" s="40"/>
      <c r="H1024" s="39" t="s">
        <v>39</v>
      </c>
      <c r="I1024" s="40"/>
      <c r="J1024" s="39" t="s">
        <v>39</v>
      </c>
      <c r="K1024" s="9"/>
      <c r="L1024" s="9"/>
      <c r="M1024" s="9"/>
      <c r="N1024" s="9"/>
      <c r="O1024" s="9"/>
      <c r="P1024" s="9"/>
      <c r="Q1024" s="39"/>
    </row>
    <row r="1025">
      <c r="B1025" s="11" t="s">
        <v>3482</v>
      </c>
      <c r="C1025" s="11" t="s">
        <v>3483</v>
      </c>
      <c r="D1025" s="7">
        <v>2021.0</v>
      </c>
      <c r="E1025" s="39" t="s">
        <v>84</v>
      </c>
      <c r="F1025" s="39" t="s">
        <v>39</v>
      </c>
      <c r="G1025" s="40"/>
      <c r="H1025" s="39" t="s">
        <v>39</v>
      </c>
      <c r="I1025" s="40"/>
      <c r="J1025" s="39" t="s">
        <v>40</v>
      </c>
      <c r="K1025" s="9"/>
      <c r="L1025" s="9"/>
      <c r="M1025" s="9"/>
      <c r="N1025" s="9"/>
      <c r="O1025" s="9"/>
      <c r="P1025" s="9"/>
      <c r="Q1025" s="39"/>
    </row>
    <row r="1026">
      <c r="B1026" s="11" t="s">
        <v>3529</v>
      </c>
      <c r="C1026" s="11" t="s">
        <v>3530</v>
      </c>
      <c r="D1026" s="7">
        <v>2021.0</v>
      </c>
      <c r="E1026" s="11" t="s">
        <v>3531</v>
      </c>
      <c r="F1026" s="39" t="s">
        <v>39</v>
      </c>
      <c r="G1026" s="40"/>
      <c r="H1026" s="39" t="s">
        <v>39</v>
      </c>
      <c r="I1026" s="40"/>
      <c r="J1026" s="39" t="s">
        <v>40</v>
      </c>
      <c r="K1026" s="9"/>
      <c r="L1026" s="9"/>
      <c r="M1026" s="9"/>
      <c r="N1026" s="9"/>
      <c r="O1026" s="9"/>
      <c r="P1026" s="9"/>
      <c r="Q1026" s="39"/>
    </row>
    <row r="1027">
      <c r="B1027" s="11" t="s">
        <v>3564</v>
      </c>
      <c r="C1027" s="11" t="s">
        <v>3565</v>
      </c>
      <c r="D1027" s="7">
        <v>2020.0</v>
      </c>
      <c r="E1027" s="39" t="s">
        <v>84</v>
      </c>
      <c r="F1027" s="39" t="s">
        <v>39</v>
      </c>
      <c r="G1027" s="40"/>
      <c r="H1027" s="39" t="s">
        <v>39</v>
      </c>
      <c r="I1027" s="40"/>
      <c r="J1027" s="39" t="s">
        <v>40</v>
      </c>
      <c r="K1027" s="9"/>
      <c r="L1027" s="9"/>
      <c r="M1027" s="9"/>
      <c r="N1027" s="9"/>
      <c r="O1027" s="9"/>
      <c r="P1027" s="9"/>
      <c r="Q1027" s="39"/>
    </row>
    <row r="1028">
      <c r="B1028" s="11" t="s">
        <v>3595</v>
      </c>
      <c r="C1028" s="11" t="s">
        <v>3596</v>
      </c>
      <c r="D1028" s="7">
        <v>2020.0</v>
      </c>
      <c r="E1028" s="39" t="s">
        <v>47</v>
      </c>
      <c r="F1028" s="39" t="s">
        <v>39</v>
      </c>
      <c r="G1028" s="40"/>
      <c r="H1028" s="39" t="s">
        <v>39</v>
      </c>
      <c r="I1028" s="40"/>
      <c r="J1028" s="39" t="s">
        <v>40</v>
      </c>
      <c r="K1028" s="9"/>
      <c r="L1028" s="9"/>
      <c r="M1028" s="9"/>
      <c r="N1028" s="9"/>
      <c r="O1028" s="9"/>
      <c r="P1028" s="9"/>
      <c r="Q1028" s="39"/>
    </row>
    <row r="1029">
      <c r="B1029" s="11" t="s">
        <v>3611</v>
      </c>
      <c r="C1029" s="11" t="s">
        <v>3612</v>
      </c>
      <c r="D1029" s="7">
        <v>2020.0</v>
      </c>
      <c r="E1029" s="40"/>
      <c r="F1029" s="39" t="s">
        <v>39</v>
      </c>
      <c r="G1029" s="40"/>
      <c r="H1029" s="39" t="s">
        <v>39</v>
      </c>
      <c r="I1029" s="40"/>
      <c r="J1029" s="39" t="s">
        <v>40</v>
      </c>
      <c r="K1029" s="9"/>
      <c r="L1029" s="9"/>
      <c r="M1029" s="9"/>
      <c r="N1029" s="9"/>
      <c r="O1029" s="9"/>
      <c r="P1029" s="9"/>
      <c r="Q1029" s="39"/>
    </row>
    <row r="1030">
      <c r="B1030" s="11" t="s">
        <v>3649</v>
      </c>
      <c r="C1030" s="11" t="s">
        <v>3650</v>
      </c>
      <c r="D1030" s="7">
        <v>2020.0</v>
      </c>
      <c r="E1030" s="39" t="s">
        <v>3651</v>
      </c>
      <c r="F1030" s="39" t="s">
        <v>39</v>
      </c>
      <c r="G1030" s="40"/>
      <c r="H1030" s="39" t="s">
        <v>39</v>
      </c>
      <c r="I1030" s="40"/>
      <c r="J1030" s="39" t="s">
        <v>40</v>
      </c>
      <c r="K1030" s="9"/>
      <c r="L1030" s="9"/>
      <c r="M1030" s="9"/>
      <c r="N1030" s="9"/>
      <c r="O1030" s="9"/>
      <c r="P1030" s="9"/>
      <c r="Q1030" s="39"/>
    </row>
    <row r="1031">
      <c r="B1031" s="11" t="s">
        <v>3661</v>
      </c>
      <c r="C1031" s="11" t="s">
        <v>3662</v>
      </c>
      <c r="D1031" s="7">
        <v>2019.0</v>
      </c>
      <c r="E1031" s="39" t="s">
        <v>47</v>
      </c>
      <c r="F1031" s="39" t="s">
        <v>39</v>
      </c>
      <c r="G1031" s="40"/>
      <c r="H1031" s="39" t="s">
        <v>39</v>
      </c>
      <c r="I1031" s="40"/>
      <c r="J1031" s="39" t="s">
        <v>40</v>
      </c>
      <c r="K1031" s="9"/>
      <c r="L1031" s="9"/>
      <c r="M1031" s="9"/>
      <c r="N1031" s="9"/>
      <c r="O1031" s="9"/>
      <c r="P1031" s="9"/>
      <c r="Q1031" s="39"/>
    </row>
    <row r="1032">
      <c r="B1032" s="11" t="s">
        <v>3688</v>
      </c>
      <c r="C1032" s="11" t="s">
        <v>3689</v>
      </c>
      <c r="D1032" s="7">
        <v>2019.0</v>
      </c>
      <c r="E1032" s="39" t="s">
        <v>84</v>
      </c>
      <c r="F1032" s="39" t="s">
        <v>39</v>
      </c>
      <c r="G1032" s="40"/>
      <c r="H1032" s="39" t="s">
        <v>39</v>
      </c>
      <c r="I1032" s="40"/>
      <c r="J1032" s="39" t="s">
        <v>40</v>
      </c>
      <c r="K1032" s="9"/>
      <c r="L1032" s="9"/>
      <c r="M1032" s="9"/>
      <c r="N1032" s="9"/>
      <c r="O1032" s="9"/>
      <c r="P1032" s="9"/>
      <c r="Q1032" s="39"/>
    </row>
    <row r="1033">
      <c r="B1033" s="11" t="s">
        <v>3720</v>
      </c>
      <c r="C1033" s="11" t="s">
        <v>3721</v>
      </c>
      <c r="D1033" s="7">
        <v>2019.0</v>
      </c>
      <c r="E1033" s="39" t="s">
        <v>84</v>
      </c>
      <c r="F1033" s="39" t="s">
        <v>39</v>
      </c>
      <c r="G1033" s="40"/>
      <c r="H1033" s="39" t="s">
        <v>39</v>
      </c>
      <c r="I1033" s="40"/>
      <c r="J1033" s="39" t="s">
        <v>40</v>
      </c>
      <c r="K1033" s="9"/>
      <c r="L1033" s="9"/>
      <c r="M1033" s="9"/>
      <c r="N1033" s="9"/>
      <c r="O1033" s="9"/>
      <c r="P1033" s="9"/>
      <c r="Q1033" s="39"/>
    </row>
    <row r="1034">
      <c r="B1034" s="11" t="s">
        <v>3495</v>
      </c>
      <c r="C1034" s="11" t="s">
        <v>3496</v>
      </c>
      <c r="D1034" s="7">
        <v>2021.0</v>
      </c>
      <c r="E1034" s="39" t="s">
        <v>310</v>
      </c>
      <c r="F1034" s="39" t="s">
        <v>39</v>
      </c>
      <c r="G1034" s="40"/>
      <c r="H1034" s="39" t="s">
        <v>40</v>
      </c>
      <c r="I1034" s="39">
        <v>0.0</v>
      </c>
      <c r="J1034" s="39" t="s">
        <v>3436</v>
      </c>
      <c r="K1034" s="9"/>
      <c r="L1034" s="9"/>
      <c r="M1034" s="9"/>
      <c r="N1034" s="9"/>
      <c r="O1034" s="9"/>
      <c r="P1034" s="9"/>
      <c r="Q1034" s="39"/>
    </row>
    <row r="1035">
      <c r="B1035" s="11" t="s">
        <v>3497</v>
      </c>
      <c r="C1035" s="11" t="s">
        <v>3498</v>
      </c>
      <c r="D1035" s="7">
        <v>2021.0</v>
      </c>
      <c r="E1035" s="39" t="s">
        <v>84</v>
      </c>
      <c r="F1035" s="39" t="s">
        <v>39</v>
      </c>
      <c r="G1035" s="40"/>
      <c r="H1035" s="39" t="s">
        <v>40</v>
      </c>
      <c r="I1035" s="39">
        <v>0.0</v>
      </c>
      <c r="J1035" s="39" t="s">
        <v>3436</v>
      </c>
      <c r="K1035" s="9"/>
      <c r="L1035" s="9"/>
      <c r="M1035" s="9"/>
      <c r="N1035" s="9"/>
      <c r="O1035" s="9"/>
      <c r="P1035" s="9"/>
      <c r="Q1035" s="39"/>
    </row>
    <row r="1036">
      <c r="B1036" s="11" t="s">
        <v>3499</v>
      </c>
      <c r="C1036" s="11" t="s">
        <v>3500</v>
      </c>
      <c r="D1036" s="7">
        <v>2021.0</v>
      </c>
      <c r="E1036" s="39" t="s">
        <v>1197</v>
      </c>
      <c r="F1036" s="39" t="s">
        <v>39</v>
      </c>
      <c r="G1036" s="40"/>
      <c r="H1036" s="39" t="s">
        <v>40</v>
      </c>
      <c r="I1036" s="39">
        <v>0.0</v>
      </c>
      <c r="J1036" s="39" t="s">
        <v>3436</v>
      </c>
      <c r="K1036" s="9"/>
      <c r="L1036" s="9"/>
      <c r="M1036" s="9"/>
      <c r="N1036" s="9"/>
      <c r="O1036" s="9"/>
      <c r="P1036" s="9"/>
      <c r="Q1036" s="39"/>
    </row>
    <row r="1037">
      <c r="B1037" s="11" t="s">
        <v>3501</v>
      </c>
      <c r="C1037" s="11" t="s">
        <v>3502</v>
      </c>
      <c r="D1037" s="7">
        <v>2021.0</v>
      </c>
      <c r="E1037" s="39" t="s">
        <v>84</v>
      </c>
      <c r="F1037" s="39" t="s">
        <v>39</v>
      </c>
      <c r="G1037" s="40"/>
      <c r="H1037" s="39" t="s">
        <v>40</v>
      </c>
      <c r="I1037" s="39">
        <v>0.0</v>
      </c>
      <c r="J1037" s="39" t="s">
        <v>3436</v>
      </c>
      <c r="K1037" s="9"/>
      <c r="L1037" s="9"/>
      <c r="M1037" s="9"/>
      <c r="N1037" s="9"/>
      <c r="O1037" s="9"/>
      <c r="P1037" s="9"/>
      <c r="Q1037" s="39"/>
    </row>
    <row r="1038">
      <c r="B1038" s="11" t="s">
        <v>3503</v>
      </c>
      <c r="C1038" s="11" t="s">
        <v>3504</v>
      </c>
      <c r="D1038" s="7">
        <v>2021.0</v>
      </c>
      <c r="E1038" s="39" t="s">
        <v>310</v>
      </c>
      <c r="F1038" s="39" t="s">
        <v>39</v>
      </c>
      <c r="G1038" s="40"/>
      <c r="H1038" s="39" t="s">
        <v>40</v>
      </c>
      <c r="I1038" s="39">
        <v>0.0</v>
      </c>
      <c r="J1038" s="39" t="s">
        <v>3436</v>
      </c>
      <c r="K1038" s="9"/>
      <c r="L1038" s="9"/>
      <c r="M1038" s="9"/>
      <c r="N1038" s="9"/>
      <c r="O1038" s="9"/>
      <c r="P1038" s="9"/>
      <c r="Q1038" s="39"/>
    </row>
    <row r="1039">
      <c r="B1039" s="11" t="s">
        <v>3508</v>
      </c>
      <c r="C1039" s="11" t="s">
        <v>3509</v>
      </c>
      <c r="D1039" s="7">
        <v>2021.0</v>
      </c>
      <c r="E1039" s="39" t="s">
        <v>79</v>
      </c>
      <c r="F1039" s="39" t="s">
        <v>39</v>
      </c>
      <c r="G1039" s="40"/>
      <c r="H1039" s="39" t="s">
        <v>40</v>
      </c>
      <c r="I1039" s="39">
        <v>0.0</v>
      </c>
      <c r="J1039" s="39" t="s">
        <v>3436</v>
      </c>
      <c r="K1039" s="9"/>
      <c r="L1039" s="9"/>
      <c r="M1039" s="9"/>
      <c r="N1039" s="9"/>
      <c r="O1039" s="9"/>
      <c r="P1039" s="9"/>
      <c r="Q1039" s="39"/>
    </row>
    <row r="1040">
      <c r="B1040" s="11" t="s">
        <v>3510</v>
      </c>
      <c r="C1040" s="11" t="s">
        <v>3511</v>
      </c>
      <c r="D1040" s="7">
        <v>2021.0</v>
      </c>
      <c r="E1040" s="39" t="s">
        <v>3512</v>
      </c>
      <c r="F1040" s="39" t="s">
        <v>39</v>
      </c>
      <c r="G1040" s="40"/>
      <c r="H1040" s="39" t="s">
        <v>40</v>
      </c>
      <c r="I1040" s="39">
        <v>0.0</v>
      </c>
      <c r="J1040" s="39" t="s">
        <v>3436</v>
      </c>
      <c r="K1040" s="9"/>
      <c r="L1040" s="9"/>
      <c r="M1040" s="9"/>
      <c r="N1040" s="9"/>
      <c r="O1040" s="9"/>
      <c r="P1040" s="9"/>
      <c r="Q1040" s="39"/>
    </row>
    <row r="1041">
      <c r="B1041" s="11" t="s">
        <v>3513</v>
      </c>
      <c r="C1041" s="11" t="s">
        <v>3514</v>
      </c>
      <c r="D1041" s="7">
        <v>2021.0</v>
      </c>
      <c r="E1041" s="39" t="s">
        <v>47</v>
      </c>
      <c r="F1041" s="39" t="s">
        <v>39</v>
      </c>
      <c r="G1041" s="40"/>
      <c r="H1041" s="39" t="s">
        <v>40</v>
      </c>
      <c r="I1041" s="39">
        <v>0.0</v>
      </c>
      <c r="J1041" s="39" t="s">
        <v>3436</v>
      </c>
      <c r="K1041" s="9"/>
      <c r="L1041" s="9"/>
      <c r="M1041" s="9"/>
      <c r="N1041" s="9"/>
      <c r="O1041" s="9"/>
      <c r="P1041" s="9"/>
      <c r="Q1041" s="39"/>
    </row>
    <row r="1042">
      <c r="B1042" s="11" t="s">
        <v>3517</v>
      </c>
      <c r="C1042" s="11" t="s">
        <v>3518</v>
      </c>
      <c r="D1042" s="7">
        <v>2021.0</v>
      </c>
      <c r="E1042" s="39" t="s">
        <v>84</v>
      </c>
      <c r="F1042" s="39" t="s">
        <v>39</v>
      </c>
      <c r="G1042" s="40"/>
      <c r="H1042" s="39" t="s">
        <v>40</v>
      </c>
      <c r="I1042" s="39">
        <v>0.0</v>
      </c>
      <c r="J1042" s="39" t="s">
        <v>3436</v>
      </c>
      <c r="K1042" s="9"/>
      <c r="L1042" s="9"/>
      <c r="M1042" s="9"/>
      <c r="N1042" s="9"/>
      <c r="O1042" s="9"/>
      <c r="P1042" s="9"/>
      <c r="Q1042" s="39"/>
    </row>
    <row r="1043">
      <c r="B1043" s="11" t="s">
        <v>3519</v>
      </c>
      <c r="C1043" s="11" t="s">
        <v>3520</v>
      </c>
      <c r="D1043" s="7">
        <v>2021.0</v>
      </c>
      <c r="E1043" s="39" t="s">
        <v>84</v>
      </c>
      <c r="F1043" s="39" t="s">
        <v>39</v>
      </c>
      <c r="G1043" s="40"/>
      <c r="H1043" s="39" t="s">
        <v>40</v>
      </c>
      <c r="I1043" s="39">
        <v>0.0</v>
      </c>
      <c r="J1043" s="39" t="s">
        <v>3436</v>
      </c>
      <c r="K1043" s="9"/>
      <c r="L1043" s="9"/>
      <c r="M1043" s="9"/>
      <c r="N1043" s="9"/>
      <c r="O1043" s="9"/>
      <c r="P1043" s="9"/>
      <c r="Q1043" s="39"/>
    </row>
    <row r="1044">
      <c r="B1044" s="11" t="s">
        <v>3523</v>
      </c>
      <c r="C1044" s="11" t="s">
        <v>3524</v>
      </c>
      <c r="D1044" s="7">
        <v>2021.0</v>
      </c>
      <c r="E1044" s="39" t="s">
        <v>84</v>
      </c>
      <c r="F1044" s="39" t="s">
        <v>39</v>
      </c>
      <c r="G1044" s="40"/>
      <c r="H1044" s="39" t="s">
        <v>40</v>
      </c>
      <c r="I1044" s="39">
        <v>0.0</v>
      </c>
      <c r="J1044" s="39" t="s">
        <v>3436</v>
      </c>
      <c r="K1044" s="9"/>
      <c r="L1044" s="9"/>
      <c r="M1044" s="9"/>
      <c r="N1044" s="9"/>
      <c r="O1044" s="9"/>
      <c r="P1044" s="9"/>
      <c r="Q1044" s="39"/>
    </row>
    <row r="1045">
      <c r="B1045" s="11" t="s">
        <v>3535</v>
      </c>
      <c r="C1045" s="11" t="s">
        <v>3536</v>
      </c>
      <c r="D1045" s="7">
        <v>2020.0</v>
      </c>
      <c r="E1045" s="39" t="s">
        <v>3435</v>
      </c>
      <c r="F1045" s="39" t="s">
        <v>39</v>
      </c>
      <c r="G1045" s="40"/>
      <c r="H1045" s="39" t="s">
        <v>40</v>
      </c>
      <c r="I1045" s="39">
        <v>0.0</v>
      </c>
      <c r="J1045" s="39" t="s">
        <v>3436</v>
      </c>
      <c r="K1045" s="9"/>
      <c r="L1045" s="9"/>
      <c r="M1045" s="9"/>
      <c r="N1045" s="9"/>
      <c r="O1045" s="9"/>
      <c r="P1045" s="9"/>
      <c r="Q1045" s="39"/>
    </row>
    <row r="1046">
      <c r="B1046" s="11" t="s">
        <v>3537</v>
      </c>
      <c r="C1046" s="11" t="s">
        <v>3538</v>
      </c>
      <c r="D1046" s="7">
        <v>2021.0</v>
      </c>
      <c r="E1046" s="39" t="s">
        <v>84</v>
      </c>
      <c r="F1046" s="39" t="s">
        <v>39</v>
      </c>
      <c r="G1046" s="40"/>
      <c r="H1046" s="39" t="s">
        <v>40</v>
      </c>
      <c r="I1046" s="39">
        <v>0.0</v>
      </c>
      <c r="J1046" s="39" t="s">
        <v>3436</v>
      </c>
      <c r="K1046" s="9"/>
      <c r="L1046" s="9"/>
      <c r="M1046" s="9"/>
      <c r="N1046" s="9"/>
      <c r="O1046" s="9"/>
      <c r="P1046" s="9"/>
      <c r="Q1046" s="39"/>
    </row>
    <row r="1047">
      <c r="B1047" s="11" t="s">
        <v>3541</v>
      </c>
      <c r="C1047" s="11" t="s">
        <v>3542</v>
      </c>
      <c r="D1047" s="7">
        <v>2020.0</v>
      </c>
      <c r="E1047" s="39" t="s">
        <v>47</v>
      </c>
      <c r="F1047" s="39" t="s">
        <v>39</v>
      </c>
      <c r="G1047" s="40"/>
      <c r="H1047" s="39" t="s">
        <v>40</v>
      </c>
      <c r="I1047" s="39">
        <v>0.0</v>
      </c>
      <c r="J1047" s="39" t="s">
        <v>3436</v>
      </c>
      <c r="K1047" s="9"/>
      <c r="L1047" s="9"/>
      <c r="M1047" s="9"/>
      <c r="N1047" s="9"/>
      <c r="O1047" s="9"/>
      <c r="P1047" s="9"/>
      <c r="Q1047" s="39"/>
    </row>
    <row r="1048">
      <c r="B1048" s="11" t="s">
        <v>3548</v>
      </c>
      <c r="C1048" s="11" t="s">
        <v>3549</v>
      </c>
      <c r="D1048" s="7">
        <v>2020.0</v>
      </c>
      <c r="E1048" s="39" t="s">
        <v>84</v>
      </c>
      <c r="F1048" s="39" t="s">
        <v>39</v>
      </c>
      <c r="G1048" s="40"/>
      <c r="H1048" s="39" t="s">
        <v>40</v>
      </c>
      <c r="I1048" s="39">
        <v>0.0</v>
      </c>
      <c r="J1048" s="39" t="s">
        <v>3436</v>
      </c>
      <c r="K1048" s="9"/>
      <c r="L1048" s="9"/>
      <c r="M1048" s="9"/>
      <c r="N1048" s="9"/>
      <c r="O1048" s="9"/>
      <c r="P1048" s="9"/>
      <c r="Q1048" s="39"/>
    </row>
    <row r="1049">
      <c r="B1049" s="11" t="s">
        <v>3556</v>
      </c>
      <c r="C1049" s="11" t="s">
        <v>3557</v>
      </c>
      <c r="D1049" s="7">
        <v>2020.0</v>
      </c>
      <c r="E1049" s="39" t="s">
        <v>47</v>
      </c>
      <c r="F1049" s="39" t="s">
        <v>39</v>
      </c>
      <c r="G1049" s="40"/>
      <c r="H1049" s="39" t="s">
        <v>40</v>
      </c>
      <c r="I1049" s="39">
        <v>0.0</v>
      </c>
      <c r="J1049" s="39" t="s">
        <v>3436</v>
      </c>
      <c r="K1049" s="9"/>
      <c r="L1049" s="9"/>
      <c r="M1049" s="9"/>
      <c r="N1049" s="9"/>
      <c r="O1049" s="9"/>
      <c r="P1049" s="9"/>
      <c r="Q1049" s="39"/>
    </row>
    <row r="1050">
      <c r="B1050" s="11" t="s">
        <v>3558</v>
      </c>
      <c r="C1050" s="11" t="s">
        <v>3559</v>
      </c>
      <c r="D1050" s="7">
        <v>2020.0</v>
      </c>
      <c r="E1050" s="39" t="s">
        <v>84</v>
      </c>
      <c r="F1050" s="39" t="s">
        <v>39</v>
      </c>
      <c r="G1050" s="40"/>
      <c r="H1050" s="39" t="s">
        <v>40</v>
      </c>
      <c r="I1050" s="39">
        <v>0.0</v>
      </c>
      <c r="J1050" s="39" t="s">
        <v>3436</v>
      </c>
      <c r="K1050" s="9"/>
      <c r="L1050" s="9"/>
      <c r="M1050" s="9"/>
      <c r="N1050" s="9"/>
      <c r="O1050" s="9"/>
      <c r="P1050" s="9"/>
      <c r="Q1050" s="39"/>
    </row>
    <row r="1051">
      <c r="B1051" s="11" t="s">
        <v>3560</v>
      </c>
      <c r="C1051" s="11" t="s">
        <v>3561</v>
      </c>
      <c r="D1051" s="7">
        <v>2021.0</v>
      </c>
      <c r="E1051" s="39" t="s">
        <v>47</v>
      </c>
      <c r="F1051" s="39" t="s">
        <v>39</v>
      </c>
      <c r="G1051" s="40"/>
      <c r="H1051" s="39" t="s">
        <v>40</v>
      </c>
      <c r="I1051" s="39">
        <v>0.0</v>
      </c>
      <c r="J1051" s="39" t="s">
        <v>3436</v>
      </c>
      <c r="K1051" s="9"/>
      <c r="L1051" s="9"/>
      <c r="M1051" s="9"/>
      <c r="N1051" s="9"/>
      <c r="O1051" s="9"/>
      <c r="P1051" s="9"/>
      <c r="Q1051" s="39"/>
    </row>
    <row r="1052">
      <c r="B1052" s="11" t="s">
        <v>3574</v>
      </c>
      <c r="C1052" s="11" t="s">
        <v>3575</v>
      </c>
      <c r="D1052" s="7">
        <v>2020.0</v>
      </c>
      <c r="E1052" s="39" t="s">
        <v>47</v>
      </c>
      <c r="F1052" s="39" t="s">
        <v>39</v>
      </c>
      <c r="G1052" s="39">
        <v>30.0</v>
      </c>
      <c r="H1052" s="39" t="s">
        <v>40</v>
      </c>
      <c r="I1052" s="39">
        <v>0.0</v>
      </c>
      <c r="J1052" s="39" t="s">
        <v>3436</v>
      </c>
      <c r="K1052" s="9"/>
      <c r="L1052" s="9"/>
      <c r="M1052" s="9"/>
      <c r="N1052" s="9"/>
      <c r="O1052" s="9"/>
      <c r="P1052" s="9"/>
      <c r="Q1052" s="39"/>
    </row>
    <row r="1053">
      <c r="B1053" s="11" t="s">
        <v>3576</v>
      </c>
      <c r="C1053" s="11" t="s">
        <v>3577</v>
      </c>
      <c r="D1053" s="7">
        <v>2020.0</v>
      </c>
      <c r="E1053" s="39" t="s">
        <v>47</v>
      </c>
      <c r="F1053" s="39" t="s">
        <v>39</v>
      </c>
      <c r="G1053" s="40"/>
      <c r="H1053" s="39" t="s">
        <v>40</v>
      </c>
      <c r="I1053" s="39">
        <v>0.0</v>
      </c>
      <c r="J1053" s="39" t="s">
        <v>3436</v>
      </c>
      <c r="K1053" s="9"/>
      <c r="L1053" s="9"/>
      <c r="M1053" s="9"/>
      <c r="N1053" s="9"/>
      <c r="O1053" s="9"/>
      <c r="P1053" s="9"/>
      <c r="Q1053" s="39"/>
    </row>
    <row r="1054">
      <c r="B1054" s="11" t="s">
        <v>3578</v>
      </c>
      <c r="C1054" s="11" t="s">
        <v>3579</v>
      </c>
      <c r="D1054" s="7">
        <v>2020.0</v>
      </c>
      <c r="E1054" s="39" t="s">
        <v>47</v>
      </c>
      <c r="F1054" s="39" t="s">
        <v>39</v>
      </c>
      <c r="G1054" s="40"/>
      <c r="H1054" s="39" t="s">
        <v>40</v>
      </c>
      <c r="I1054" s="39">
        <v>0.0</v>
      </c>
      <c r="J1054" s="39" t="s">
        <v>3436</v>
      </c>
      <c r="K1054" s="9"/>
      <c r="L1054" s="9"/>
      <c r="M1054" s="9"/>
      <c r="N1054" s="9"/>
      <c r="O1054" s="9"/>
      <c r="P1054" s="9"/>
      <c r="Q1054" s="39"/>
    </row>
    <row r="1055">
      <c r="B1055" s="11" t="s">
        <v>3582</v>
      </c>
      <c r="C1055" s="11" t="s">
        <v>3583</v>
      </c>
      <c r="D1055" s="7">
        <v>2020.0</v>
      </c>
      <c r="E1055" s="39" t="s">
        <v>3584</v>
      </c>
      <c r="F1055" s="39" t="s">
        <v>39</v>
      </c>
      <c r="G1055" s="40"/>
      <c r="H1055" s="39" t="s">
        <v>40</v>
      </c>
      <c r="I1055" s="39">
        <v>0.0</v>
      </c>
      <c r="J1055" s="39" t="s">
        <v>3436</v>
      </c>
      <c r="K1055" s="9"/>
      <c r="L1055" s="9"/>
      <c r="M1055" s="9"/>
      <c r="N1055" s="9"/>
      <c r="O1055" s="9"/>
      <c r="P1055" s="9"/>
      <c r="Q1055" s="39"/>
    </row>
    <row r="1056">
      <c r="B1056" s="11" t="s">
        <v>3589</v>
      </c>
      <c r="C1056" s="11" t="s">
        <v>3590</v>
      </c>
      <c r="D1056" s="7">
        <v>2020.0</v>
      </c>
      <c r="E1056" s="39" t="s">
        <v>47</v>
      </c>
      <c r="F1056" s="39" t="s">
        <v>39</v>
      </c>
      <c r="G1056" s="39">
        <v>42.0</v>
      </c>
      <c r="H1056" s="39" t="s">
        <v>40</v>
      </c>
      <c r="I1056" s="39">
        <v>0.0</v>
      </c>
      <c r="J1056" s="39" t="s">
        <v>3436</v>
      </c>
      <c r="K1056" s="9"/>
      <c r="L1056" s="9"/>
      <c r="M1056" s="9"/>
      <c r="N1056" s="9"/>
      <c r="O1056" s="9"/>
      <c r="P1056" s="9"/>
      <c r="Q1056" s="39"/>
    </row>
    <row r="1057">
      <c r="B1057" s="11" t="s">
        <v>3591</v>
      </c>
      <c r="C1057" s="11" t="s">
        <v>3592</v>
      </c>
      <c r="D1057" s="7">
        <v>2020.0</v>
      </c>
      <c r="E1057" s="39" t="s">
        <v>84</v>
      </c>
      <c r="F1057" s="39" t="s">
        <v>39</v>
      </c>
      <c r="G1057" s="40"/>
      <c r="H1057" s="39" t="s">
        <v>40</v>
      </c>
      <c r="I1057" s="39">
        <v>0.0</v>
      </c>
      <c r="J1057" s="39" t="s">
        <v>3436</v>
      </c>
      <c r="K1057" s="9"/>
      <c r="L1057" s="9"/>
      <c r="M1057" s="9"/>
      <c r="N1057" s="9"/>
      <c r="O1057" s="9"/>
      <c r="P1057" s="9"/>
      <c r="Q1057" s="39"/>
    </row>
    <row r="1058">
      <c r="B1058" s="11" t="s">
        <v>3593</v>
      </c>
      <c r="C1058" s="11" t="s">
        <v>3594</v>
      </c>
      <c r="D1058" s="7">
        <v>2020.0</v>
      </c>
      <c r="E1058" s="39" t="s">
        <v>47</v>
      </c>
      <c r="F1058" s="39" t="s">
        <v>39</v>
      </c>
      <c r="G1058" s="40"/>
      <c r="H1058" s="39" t="s">
        <v>40</v>
      </c>
      <c r="I1058" s="39">
        <v>0.0</v>
      </c>
      <c r="J1058" s="39" t="s">
        <v>3436</v>
      </c>
      <c r="K1058" s="9"/>
      <c r="L1058" s="9"/>
      <c r="M1058" s="9"/>
      <c r="N1058" s="9"/>
      <c r="O1058" s="9"/>
      <c r="P1058" s="9"/>
      <c r="Q1058" s="39"/>
    </row>
    <row r="1059">
      <c r="B1059" s="11" t="s">
        <v>3597</v>
      </c>
      <c r="C1059" s="11" t="s">
        <v>3598</v>
      </c>
      <c r="D1059" s="7">
        <v>2020.0</v>
      </c>
      <c r="E1059" s="39" t="s">
        <v>84</v>
      </c>
      <c r="F1059" s="39" t="s">
        <v>39</v>
      </c>
      <c r="G1059" s="40"/>
      <c r="H1059" s="39" t="s">
        <v>40</v>
      </c>
      <c r="I1059" s="39">
        <v>0.0</v>
      </c>
      <c r="J1059" s="39" t="s">
        <v>3436</v>
      </c>
      <c r="K1059" s="9"/>
      <c r="L1059" s="9"/>
      <c r="M1059" s="9"/>
      <c r="N1059" s="9"/>
      <c r="O1059" s="9"/>
      <c r="P1059" s="9"/>
      <c r="Q1059" s="39"/>
    </row>
    <row r="1060">
      <c r="B1060" s="11" t="s">
        <v>3603</v>
      </c>
      <c r="C1060" s="11" t="s">
        <v>3604</v>
      </c>
      <c r="D1060" s="7">
        <v>2020.0</v>
      </c>
      <c r="E1060" s="39" t="s">
        <v>84</v>
      </c>
      <c r="F1060" s="39" t="s">
        <v>39</v>
      </c>
      <c r="G1060" s="40"/>
      <c r="H1060" s="39" t="s">
        <v>40</v>
      </c>
      <c r="I1060" s="39">
        <v>0.0</v>
      </c>
      <c r="J1060" s="39" t="s">
        <v>3436</v>
      </c>
      <c r="K1060" s="9"/>
      <c r="L1060" s="9"/>
      <c r="M1060" s="9"/>
      <c r="N1060" s="9"/>
      <c r="O1060" s="9"/>
      <c r="P1060" s="9"/>
      <c r="Q1060" s="39"/>
    </row>
    <row r="1061">
      <c r="B1061" s="11" t="s">
        <v>3607</v>
      </c>
      <c r="C1061" s="11" t="s">
        <v>3608</v>
      </c>
      <c r="D1061" s="7">
        <v>2020.0</v>
      </c>
      <c r="E1061" s="39" t="s">
        <v>84</v>
      </c>
      <c r="F1061" s="39" t="s">
        <v>39</v>
      </c>
      <c r="G1061" s="40"/>
      <c r="H1061" s="39" t="s">
        <v>40</v>
      </c>
      <c r="I1061" s="39">
        <v>0.0</v>
      </c>
      <c r="J1061" s="39" t="s">
        <v>3436</v>
      </c>
      <c r="K1061" s="9"/>
      <c r="L1061" s="9"/>
      <c r="M1061" s="9"/>
      <c r="N1061" s="9"/>
      <c r="O1061" s="9"/>
      <c r="P1061" s="9"/>
      <c r="Q1061" s="39"/>
    </row>
    <row r="1062">
      <c r="B1062" s="11" t="s">
        <v>3613</v>
      </c>
      <c r="C1062" s="11" t="s">
        <v>3614</v>
      </c>
      <c r="D1062" s="7">
        <v>2020.0</v>
      </c>
      <c r="E1062" s="39" t="s">
        <v>54</v>
      </c>
      <c r="F1062" s="39" t="s">
        <v>39</v>
      </c>
      <c r="G1062" s="40"/>
      <c r="H1062" s="39" t="s">
        <v>40</v>
      </c>
      <c r="I1062" s="39">
        <v>0.0</v>
      </c>
      <c r="J1062" s="39" t="s">
        <v>3436</v>
      </c>
      <c r="K1062" s="9"/>
      <c r="L1062" s="9"/>
      <c r="M1062" s="9"/>
      <c r="N1062" s="9"/>
      <c r="O1062" s="9"/>
      <c r="P1062" s="9"/>
      <c r="Q1062" s="39"/>
    </row>
    <row r="1063">
      <c r="B1063" s="11" t="s">
        <v>3615</v>
      </c>
      <c r="C1063" s="11" t="s">
        <v>3616</v>
      </c>
      <c r="D1063" s="7">
        <v>2020.0</v>
      </c>
      <c r="E1063" s="39" t="s">
        <v>47</v>
      </c>
      <c r="F1063" s="39" t="s">
        <v>39</v>
      </c>
      <c r="G1063" s="40"/>
      <c r="H1063" s="39" t="s">
        <v>40</v>
      </c>
      <c r="I1063" s="39">
        <v>0.0</v>
      </c>
      <c r="J1063" s="39" t="s">
        <v>3436</v>
      </c>
      <c r="K1063" s="9"/>
      <c r="L1063" s="9"/>
      <c r="M1063" s="9"/>
      <c r="N1063" s="9"/>
      <c r="O1063" s="9"/>
      <c r="P1063" s="9"/>
      <c r="Q1063" s="39"/>
    </row>
    <row r="1064">
      <c r="B1064" s="11" t="s">
        <v>3617</v>
      </c>
      <c r="C1064" s="11" t="s">
        <v>3618</v>
      </c>
      <c r="D1064" s="7">
        <v>2021.0</v>
      </c>
      <c r="E1064" s="39" t="s">
        <v>47</v>
      </c>
      <c r="F1064" s="39" t="s">
        <v>39</v>
      </c>
      <c r="G1064" s="40"/>
      <c r="H1064" s="39" t="s">
        <v>40</v>
      </c>
      <c r="I1064" s="39">
        <v>0.0</v>
      </c>
      <c r="J1064" s="39" t="s">
        <v>3436</v>
      </c>
      <c r="K1064" s="9"/>
      <c r="L1064" s="9"/>
      <c r="M1064" s="9"/>
      <c r="N1064" s="9"/>
      <c r="O1064" s="9"/>
      <c r="P1064" s="9"/>
      <c r="Q1064" s="39"/>
    </row>
    <row r="1065">
      <c r="B1065" s="11" t="s">
        <v>3628</v>
      </c>
      <c r="C1065" s="11" t="s">
        <v>3629</v>
      </c>
      <c r="D1065" s="7">
        <v>2020.0</v>
      </c>
      <c r="E1065" s="39" t="s">
        <v>84</v>
      </c>
      <c r="F1065" s="39" t="s">
        <v>39</v>
      </c>
      <c r="G1065" s="40"/>
      <c r="H1065" s="39" t="s">
        <v>40</v>
      </c>
      <c r="I1065" s="39">
        <v>0.0</v>
      </c>
      <c r="J1065" s="39" t="s">
        <v>3436</v>
      </c>
      <c r="K1065" s="9"/>
      <c r="L1065" s="9"/>
      <c r="M1065" s="9"/>
      <c r="N1065" s="9"/>
      <c r="O1065" s="9"/>
      <c r="P1065" s="9"/>
      <c r="Q1065" s="39"/>
    </row>
    <row r="1066">
      <c r="B1066" s="11" t="s">
        <v>3630</v>
      </c>
      <c r="C1066" s="11" t="s">
        <v>3631</v>
      </c>
      <c r="D1066" s="7">
        <v>2020.0</v>
      </c>
      <c r="E1066" s="39" t="s">
        <v>424</v>
      </c>
      <c r="F1066" s="39" t="s">
        <v>39</v>
      </c>
      <c r="G1066" s="39">
        <v>27.0</v>
      </c>
      <c r="H1066" s="39" t="s">
        <v>40</v>
      </c>
      <c r="I1066" s="39">
        <v>0.0</v>
      </c>
      <c r="J1066" s="39" t="s">
        <v>3436</v>
      </c>
      <c r="K1066" s="9"/>
      <c r="L1066" s="9"/>
      <c r="M1066" s="9"/>
      <c r="N1066" s="9"/>
      <c r="O1066" s="9"/>
      <c r="P1066" s="9"/>
      <c r="Q1066" s="39"/>
    </row>
    <row r="1067">
      <c r="B1067" s="11" t="s">
        <v>3632</v>
      </c>
      <c r="C1067" s="11" t="s">
        <v>3633</v>
      </c>
      <c r="D1067" s="7">
        <v>2020.0</v>
      </c>
      <c r="E1067" s="40"/>
      <c r="F1067" s="39" t="s">
        <v>39</v>
      </c>
      <c r="G1067" s="40"/>
      <c r="H1067" s="39" t="s">
        <v>40</v>
      </c>
      <c r="I1067" s="39">
        <v>0.0</v>
      </c>
      <c r="J1067" s="39" t="s">
        <v>3436</v>
      </c>
      <c r="K1067" s="9"/>
      <c r="L1067" s="9"/>
      <c r="M1067" s="9"/>
      <c r="N1067" s="9"/>
      <c r="O1067" s="9"/>
      <c r="P1067" s="9"/>
      <c r="Q1067" s="39"/>
    </row>
    <row r="1068">
      <c r="B1068" s="11" t="s">
        <v>3636</v>
      </c>
      <c r="C1068" s="11" t="s">
        <v>3637</v>
      </c>
      <c r="D1068" s="7">
        <v>2020.0</v>
      </c>
      <c r="E1068" s="39" t="s">
        <v>3638</v>
      </c>
      <c r="F1068" s="39" t="s">
        <v>39</v>
      </c>
      <c r="G1068" s="39">
        <v>50.0</v>
      </c>
      <c r="H1068" s="39" t="s">
        <v>40</v>
      </c>
      <c r="I1068" s="39">
        <v>0.0</v>
      </c>
      <c r="J1068" s="39" t="s">
        <v>3436</v>
      </c>
      <c r="K1068" s="9"/>
      <c r="L1068" s="9"/>
      <c r="M1068" s="9"/>
      <c r="N1068" s="9"/>
      <c r="O1068" s="9"/>
      <c r="P1068" s="9"/>
      <c r="Q1068" s="39"/>
    </row>
    <row r="1069">
      <c r="B1069" s="11" t="s">
        <v>3639</v>
      </c>
      <c r="C1069" s="11" t="s">
        <v>3640</v>
      </c>
      <c r="D1069" s="7">
        <v>2020.0</v>
      </c>
      <c r="E1069" s="39" t="s">
        <v>84</v>
      </c>
      <c r="F1069" s="39" t="s">
        <v>39</v>
      </c>
      <c r="G1069" s="40"/>
      <c r="H1069" s="39" t="s">
        <v>40</v>
      </c>
      <c r="I1069" s="39">
        <v>0.0</v>
      </c>
      <c r="J1069" s="39" t="s">
        <v>3436</v>
      </c>
      <c r="K1069" s="9"/>
      <c r="L1069" s="9"/>
      <c r="M1069" s="9"/>
      <c r="N1069" s="9"/>
      <c r="O1069" s="9"/>
      <c r="P1069" s="9"/>
      <c r="Q1069" s="39"/>
    </row>
    <row r="1070">
      <c r="B1070" s="11" t="s">
        <v>3641</v>
      </c>
      <c r="C1070" s="11" t="s">
        <v>3642</v>
      </c>
      <c r="D1070" s="7">
        <v>2020.0</v>
      </c>
      <c r="E1070" s="39" t="s">
        <v>84</v>
      </c>
      <c r="F1070" s="39" t="s">
        <v>39</v>
      </c>
      <c r="G1070" s="40"/>
      <c r="H1070" s="39" t="s">
        <v>40</v>
      </c>
      <c r="I1070" s="39">
        <v>0.0</v>
      </c>
      <c r="J1070" s="39" t="s">
        <v>3436</v>
      </c>
      <c r="K1070" s="9"/>
      <c r="L1070" s="9"/>
      <c r="M1070" s="9"/>
      <c r="N1070" s="9"/>
      <c r="O1070" s="9"/>
      <c r="P1070" s="9"/>
      <c r="Q1070" s="39"/>
    </row>
    <row r="1071">
      <c r="B1071" s="11" t="s">
        <v>3643</v>
      </c>
      <c r="C1071" s="11" t="s">
        <v>3644</v>
      </c>
      <c r="D1071" s="7">
        <v>2020.0</v>
      </c>
      <c r="E1071" s="39" t="s">
        <v>424</v>
      </c>
      <c r="F1071" s="39" t="s">
        <v>39</v>
      </c>
      <c r="G1071" s="40"/>
      <c r="H1071" s="39" t="s">
        <v>40</v>
      </c>
      <c r="I1071" s="39">
        <v>0.0</v>
      </c>
      <c r="J1071" s="39" t="s">
        <v>3436</v>
      </c>
      <c r="K1071" s="9"/>
      <c r="L1071" s="9"/>
      <c r="M1071" s="9"/>
      <c r="N1071" s="9"/>
      <c r="O1071" s="9"/>
      <c r="P1071" s="9"/>
      <c r="Q1071" s="39"/>
    </row>
    <row r="1072">
      <c r="B1072" s="11" t="s">
        <v>3647</v>
      </c>
      <c r="C1072" s="11" t="s">
        <v>3648</v>
      </c>
      <c r="D1072" s="7">
        <v>2020.0</v>
      </c>
      <c r="E1072" s="39" t="s">
        <v>84</v>
      </c>
      <c r="F1072" s="39" t="s">
        <v>39</v>
      </c>
      <c r="G1072" s="40"/>
      <c r="H1072" s="39" t="s">
        <v>40</v>
      </c>
      <c r="I1072" s="39">
        <v>0.0</v>
      </c>
      <c r="J1072" s="39" t="s">
        <v>3436</v>
      </c>
      <c r="K1072" s="9"/>
      <c r="L1072" s="9"/>
      <c r="M1072" s="9"/>
      <c r="N1072" s="9"/>
      <c r="O1072" s="9"/>
      <c r="P1072" s="9"/>
      <c r="Q1072" s="39"/>
    </row>
    <row r="1073">
      <c r="B1073" s="11" t="s">
        <v>3668</v>
      </c>
      <c r="C1073" s="11" t="s">
        <v>3669</v>
      </c>
      <c r="D1073" s="7">
        <v>2019.0</v>
      </c>
      <c r="E1073" s="39" t="s">
        <v>47</v>
      </c>
      <c r="F1073" s="39" t="s">
        <v>39</v>
      </c>
      <c r="G1073" s="40"/>
      <c r="H1073" s="39" t="s">
        <v>40</v>
      </c>
      <c r="I1073" s="39">
        <v>0.0</v>
      </c>
      <c r="J1073" s="39" t="s">
        <v>3436</v>
      </c>
      <c r="K1073" s="9"/>
      <c r="L1073" s="9"/>
      <c r="M1073" s="9"/>
      <c r="N1073" s="9"/>
      <c r="O1073" s="9"/>
      <c r="P1073" s="9"/>
      <c r="Q1073" s="39"/>
    </row>
    <row r="1074">
      <c r="B1074" s="11" t="s">
        <v>3678</v>
      </c>
      <c r="C1074" s="11" t="s">
        <v>3679</v>
      </c>
      <c r="D1074" s="7">
        <v>2020.0</v>
      </c>
      <c r="E1074" s="39" t="s">
        <v>84</v>
      </c>
      <c r="F1074" s="39" t="s">
        <v>39</v>
      </c>
      <c r="G1074" s="40"/>
      <c r="H1074" s="39" t="s">
        <v>40</v>
      </c>
      <c r="I1074" s="39">
        <v>0.0</v>
      </c>
      <c r="J1074" s="39" t="s">
        <v>3436</v>
      </c>
      <c r="K1074" s="9"/>
      <c r="L1074" s="9"/>
      <c r="M1074" s="9"/>
      <c r="N1074" s="9"/>
      <c r="O1074" s="9"/>
      <c r="P1074" s="9"/>
      <c r="Q1074" s="39"/>
    </row>
    <row r="1075">
      <c r="B1075" s="11" t="s">
        <v>3680</v>
      </c>
      <c r="C1075" s="11" t="s">
        <v>3681</v>
      </c>
      <c r="D1075" s="7">
        <v>2019.0</v>
      </c>
      <c r="E1075" s="39" t="s">
        <v>3682</v>
      </c>
      <c r="F1075" s="39" t="s">
        <v>39</v>
      </c>
      <c r="G1075" s="40"/>
      <c r="H1075" s="39" t="s">
        <v>40</v>
      </c>
      <c r="I1075" s="39">
        <v>0.0</v>
      </c>
      <c r="J1075" s="39" t="s">
        <v>3436</v>
      </c>
      <c r="K1075" s="9"/>
      <c r="L1075" s="9"/>
      <c r="M1075" s="9"/>
      <c r="N1075" s="9"/>
      <c r="O1075" s="9"/>
      <c r="P1075" s="9"/>
      <c r="Q1075" s="39"/>
    </row>
    <row r="1076">
      <c r="B1076" s="11" t="s">
        <v>3683</v>
      </c>
      <c r="C1076" s="11" t="s">
        <v>3684</v>
      </c>
      <c r="D1076" s="7">
        <v>2020.0</v>
      </c>
      <c r="E1076" s="39" t="s">
        <v>84</v>
      </c>
      <c r="F1076" s="39" t="s">
        <v>39</v>
      </c>
      <c r="G1076" s="40"/>
      <c r="H1076" s="39" t="s">
        <v>40</v>
      </c>
      <c r="I1076" s="39">
        <v>0.0</v>
      </c>
      <c r="J1076" s="39" t="s">
        <v>3436</v>
      </c>
      <c r="K1076" s="9"/>
      <c r="L1076" s="9"/>
      <c r="M1076" s="9"/>
      <c r="N1076" s="9"/>
      <c r="O1076" s="9"/>
      <c r="P1076" s="9"/>
      <c r="Q1076" s="39"/>
    </row>
    <row r="1077">
      <c r="B1077" s="11" t="s">
        <v>3685</v>
      </c>
      <c r="C1077" s="11" t="s">
        <v>3686</v>
      </c>
      <c r="D1077" s="7">
        <v>2020.0</v>
      </c>
      <c r="E1077" s="39" t="s">
        <v>64</v>
      </c>
      <c r="F1077" s="39" t="s">
        <v>39</v>
      </c>
      <c r="G1077" s="40"/>
      <c r="H1077" s="39" t="s">
        <v>40</v>
      </c>
      <c r="I1077" s="39">
        <v>0.0</v>
      </c>
      <c r="J1077" s="39" t="s">
        <v>3436</v>
      </c>
      <c r="K1077" s="9"/>
      <c r="L1077" s="9"/>
      <c r="M1077" s="9"/>
      <c r="N1077" s="9"/>
      <c r="O1077" s="9"/>
      <c r="P1077" s="9"/>
      <c r="Q1077" s="39"/>
    </row>
    <row r="1078">
      <c r="B1078" s="11" t="s">
        <v>3702</v>
      </c>
      <c r="C1078" s="11" t="s">
        <v>3703</v>
      </c>
      <c r="D1078" s="7">
        <v>2019.0</v>
      </c>
      <c r="E1078" s="39" t="s">
        <v>534</v>
      </c>
      <c r="F1078" s="39" t="s">
        <v>39</v>
      </c>
      <c r="G1078" s="39">
        <v>40.0</v>
      </c>
      <c r="H1078" s="39" t="s">
        <v>40</v>
      </c>
      <c r="I1078" s="39">
        <v>0.0</v>
      </c>
      <c r="J1078" s="39" t="s">
        <v>3436</v>
      </c>
      <c r="K1078" s="9"/>
      <c r="L1078" s="9"/>
      <c r="M1078" s="9"/>
      <c r="N1078" s="9"/>
      <c r="O1078" s="9"/>
      <c r="P1078" s="9"/>
      <c r="Q1078" s="39"/>
    </row>
    <row r="1079">
      <c r="B1079" s="11" t="s">
        <v>3711</v>
      </c>
      <c r="C1079" s="11" t="s">
        <v>3712</v>
      </c>
      <c r="D1079" s="7">
        <v>2019.0</v>
      </c>
      <c r="E1079" s="39" t="s">
        <v>47</v>
      </c>
      <c r="F1079" s="39" t="s">
        <v>39</v>
      </c>
      <c r="G1079" s="40"/>
      <c r="H1079" s="39" t="s">
        <v>40</v>
      </c>
      <c r="I1079" s="39">
        <v>0.0</v>
      </c>
      <c r="J1079" s="39" t="s">
        <v>3436</v>
      </c>
      <c r="K1079" s="9"/>
      <c r="L1079" s="9"/>
      <c r="M1079" s="9"/>
      <c r="N1079" s="9"/>
      <c r="O1079" s="9"/>
      <c r="P1079" s="9"/>
      <c r="Q1079" s="39"/>
    </row>
    <row r="1080">
      <c r="B1080" s="11" t="s">
        <v>3713</v>
      </c>
      <c r="C1080" s="11" t="s">
        <v>3714</v>
      </c>
      <c r="D1080" s="7">
        <v>2019.0</v>
      </c>
      <c r="E1080" s="39" t="s">
        <v>3715</v>
      </c>
      <c r="F1080" s="39" t="s">
        <v>39</v>
      </c>
      <c r="G1080" s="40"/>
      <c r="H1080" s="39" t="s">
        <v>40</v>
      </c>
      <c r="I1080" s="39">
        <v>0.0</v>
      </c>
      <c r="J1080" s="39" t="s">
        <v>3436</v>
      </c>
      <c r="K1080" s="9"/>
      <c r="L1080" s="9"/>
      <c r="M1080" s="9"/>
      <c r="N1080" s="9"/>
      <c r="O1080" s="9"/>
      <c r="P1080" s="9"/>
      <c r="Q1080" s="39"/>
    </row>
    <row r="1081">
      <c r="B1081" s="11" t="s">
        <v>3716</v>
      </c>
      <c r="C1081" s="11" t="s">
        <v>3717</v>
      </c>
      <c r="D1081" s="7">
        <v>2019.0</v>
      </c>
      <c r="E1081" s="39" t="s">
        <v>47</v>
      </c>
      <c r="F1081" s="39" t="s">
        <v>39</v>
      </c>
      <c r="G1081" s="40"/>
      <c r="H1081" s="39" t="s">
        <v>40</v>
      </c>
      <c r="I1081" s="39">
        <v>0.0</v>
      </c>
      <c r="J1081" s="39" t="s">
        <v>3436</v>
      </c>
      <c r="K1081" s="9"/>
      <c r="L1081" s="9"/>
      <c r="M1081" s="9"/>
      <c r="N1081" s="9"/>
      <c r="O1081" s="9"/>
      <c r="P1081" s="9"/>
      <c r="Q1081" s="39"/>
    </row>
    <row r="1082">
      <c r="B1082" s="11" t="s">
        <v>3726</v>
      </c>
      <c r="C1082" s="11" t="s">
        <v>3727</v>
      </c>
      <c r="D1082" s="7">
        <v>2019.0</v>
      </c>
      <c r="E1082" s="39" t="s">
        <v>47</v>
      </c>
      <c r="F1082" s="39" t="s">
        <v>39</v>
      </c>
      <c r="G1082" s="39">
        <v>40.0</v>
      </c>
      <c r="H1082" s="39" t="s">
        <v>40</v>
      </c>
      <c r="I1082" s="39">
        <v>0.0</v>
      </c>
      <c r="J1082" s="39" t="s">
        <v>3436</v>
      </c>
      <c r="K1082" s="9"/>
      <c r="L1082" s="9"/>
      <c r="M1082" s="9"/>
      <c r="N1082" s="9"/>
      <c r="O1082" s="9"/>
      <c r="P1082" s="9"/>
      <c r="Q1082" s="39"/>
    </row>
    <row r="1083">
      <c r="B1083" s="11" t="s">
        <v>3734</v>
      </c>
      <c r="C1083" s="11" t="s">
        <v>3735</v>
      </c>
      <c r="D1083" s="7">
        <v>2019.0</v>
      </c>
      <c r="E1083" s="40"/>
      <c r="F1083" s="39" t="s">
        <v>39</v>
      </c>
      <c r="G1083" s="40"/>
      <c r="H1083" s="39" t="s">
        <v>40</v>
      </c>
      <c r="I1083" s="39">
        <v>0.0</v>
      </c>
      <c r="J1083" s="39" t="s">
        <v>3436</v>
      </c>
      <c r="K1083" s="9"/>
      <c r="L1083" s="9"/>
      <c r="M1083" s="9"/>
      <c r="N1083" s="9"/>
      <c r="O1083" s="9"/>
      <c r="P1083" s="9"/>
      <c r="Q1083" s="39"/>
    </row>
    <row r="1084">
      <c r="B1084" s="11" t="s">
        <v>3609</v>
      </c>
      <c r="C1084" s="11" t="s">
        <v>3610</v>
      </c>
      <c r="D1084" s="7">
        <v>2020.0</v>
      </c>
      <c r="E1084" s="39" t="s">
        <v>47</v>
      </c>
      <c r="F1084" s="39" t="s">
        <v>74</v>
      </c>
      <c r="G1084" s="39" t="s">
        <v>74</v>
      </c>
      <c r="H1084" s="39" t="s">
        <v>39</v>
      </c>
      <c r="I1084" s="40"/>
      <c r="J1084" s="39" t="s">
        <v>74</v>
      </c>
      <c r="K1084" s="9"/>
      <c r="L1084" s="9"/>
      <c r="M1084" s="9"/>
      <c r="N1084" s="9"/>
      <c r="O1084" s="9"/>
      <c r="P1084" s="9"/>
      <c r="Q1084" s="39"/>
    </row>
    <row r="1085">
      <c r="B1085" s="11" t="s">
        <v>3562</v>
      </c>
      <c r="C1085" s="11" t="s">
        <v>3563</v>
      </c>
      <c r="D1085" s="7">
        <v>2020.0</v>
      </c>
      <c r="E1085" s="39" t="s">
        <v>84</v>
      </c>
      <c r="F1085" s="39" t="s">
        <v>74</v>
      </c>
      <c r="G1085" s="39" t="s">
        <v>74</v>
      </c>
      <c r="H1085" s="39" t="s">
        <v>74</v>
      </c>
      <c r="I1085" s="39" t="s">
        <v>74</v>
      </c>
      <c r="J1085" s="39" t="s">
        <v>74</v>
      </c>
      <c r="K1085" s="9"/>
      <c r="L1085" s="9"/>
      <c r="M1085" s="9"/>
      <c r="N1085" s="9"/>
      <c r="O1085" s="9"/>
      <c r="P1085" s="9"/>
      <c r="Q1085" s="39"/>
    </row>
    <row r="1086">
      <c r="B1086" s="11" t="s">
        <v>3624</v>
      </c>
      <c r="C1086" s="11" t="s">
        <v>3625</v>
      </c>
      <c r="D1086" s="7">
        <v>2020.0</v>
      </c>
      <c r="E1086" s="39" t="s">
        <v>84</v>
      </c>
      <c r="F1086" s="39" t="s">
        <v>74</v>
      </c>
      <c r="G1086" s="39" t="s">
        <v>74</v>
      </c>
      <c r="H1086" s="39" t="s">
        <v>74</v>
      </c>
      <c r="I1086" s="39" t="s">
        <v>74</v>
      </c>
      <c r="J1086" s="39" t="s">
        <v>74</v>
      </c>
      <c r="K1086" s="9"/>
      <c r="L1086" s="9"/>
      <c r="M1086" s="9"/>
      <c r="N1086" s="9"/>
      <c r="O1086" s="9"/>
      <c r="P1086" s="9"/>
      <c r="Q1086" s="39"/>
    </row>
    <row r="1087">
      <c r="B1087" s="11" t="s">
        <v>3493</v>
      </c>
      <c r="C1087" s="11" t="s">
        <v>3494</v>
      </c>
      <c r="D1087" s="7">
        <v>2021.0</v>
      </c>
      <c r="E1087" s="39" t="s">
        <v>64</v>
      </c>
      <c r="F1087" s="39" t="s">
        <v>40</v>
      </c>
      <c r="G1087" s="39">
        <v>0.0</v>
      </c>
      <c r="H1087" s="39" t="s">
        <v>39</v>
      </c>
      <c r="I1087" s="39">
        <v>80.0</v>
      </c>
      <c r="J1087" s="39" t="s">
        <v>3436</v>
      </c>
      <c r="K1087" s="9"/>
      <c r="L1087" s="9"/>
      <c r="M1087" s="9"/>
      <c r="N1087" s="9"/>
      <c r="O1087" s="9"/>
      <c r="P1087" s="9"/>
      <c r="Q1087" s="39"/>
    </row>
    <row r="1088">
      <c r="B1088" s="11" t="s">
        <v>3505</v>
      </c>
      <c r="C1088" s="11" t="s">
        <v>3506</v>
      </c>
      <c r="D1088" s="7">
        <v>2021.0</v>
      </c>
      <c r="E1088" s="39" t="s">
        <v>3507</v>
      </c>
      <c r="F1088" s="39" t="s">
        <v>40</v>
      </c>
      <c r="G1088" s="39">
        <v>0.0</v>
      </c>
      <c r="H1088" s="39" t="s">
        <v>39</v>
      </c>
      <c r="I1088" s="40"/>
      <c r="J1088" s="39" t="s">
        <v>3436</v>
      </c>
      <c r="K1088" s="9"/>
      <c r="L1088" s="9"/>
      <c r="M1088" s="9"/>
      <c r="N1088" s="9"/>
      <c r="O1088" s="9"/>
      <c r="P1088" s="9"/>
      <c r="Q1088" s="39"/>
    </row>
    <row r="1089">
      <c r="B1089" s="11" t="s">
        <v>3521</v>
      </c>
      <c r="C1089" s="11" t="s">
        <v>3522</v>
      </c>
      <c r="D1089" s="7">
        <v>2021.0</v>
      </c>
      <c r="E1089" s="39" t="s">
        <v>84</v>
      </c>
      <c r="F1089" s="39" t="s">
        <v>40</v>
      </c>
      <c r="G1089" s="39">
        <v>0.0</v>
      </c>
      <c r="H1089" s="39" t="s">
        <v>39</v>
      </c>
      <c r="I1089" s="40"/>
      <c r="J1089" s="39" t="s">
        <v>3436</v>
      </c>
      <c r="K1089" s="9"/>
      <c r="L1089" s="9"/>
      <c r="M1089" s="9"/>
      <c r="N1089" s="9"/>
      <c r="O1089" s="9"/>
      <c r="P1089" s="9"/>
      <c r="Q1089" s="39"/>
    </row>
    <row r="1090">
      <c r="B1090" s="11" t="s">
        <v>3525</v>
      </c>
      <c r="C1090" s="11" t="s">
        <v>3526</v>
      </c>
      <c r="D1090" s="7">
        <v>2021.0</v>
      </c>
      <c r="E1090" s="39" t="s">
        <v>3527</v>
      </c>
      <c r="F1090" s="39" t="s">
        <v>40</v>
      </c>
      <c r="G1090" s="39">
        <v>0.0</v>
      </c>
      <c r="H1090" s="39" t="s">
        <v>39</v>
      </c>
      <c r="I1090" s="40"/>
      <c r="J1090" s="39" t="s">
        <v>3436</v>
      </c>
      <c r="K1090" s="9"/>
      <c r="L1090" s="9"/>
      <c r="M1090" s="9"/>
      <c r="N1090" s="9"/>
      <c r="O1090" s="9"/>
      <c r="P1090" s="9"/>
      <c r="Q1090" s="39" t="s">
        <v>3528</v>
      </c>
    </row>
    <row r="1091">
      <c r="B1091" s="11" t="s">
        <v>3552</v>
      </c>
      <c r="C1091" s="11" t="s">
        <v>3553</v>
      </c>
      <c r="D1091" s="7">
        <v>2021.0</v>
      </c>
      <c r="E1091" s="39" t="s">
        <v>47</v>
      </c>
      <c r="F1091" s="39" t="s">
        <v>40</v>
      </c>
      <c r="G1091" s="39">
        <v>0.0</v>
      </c>
      <c r="H1091" s="39" t="s">
        <v>39</v>
      </c>
      <c r="I1091" s="39">
        <v>25.0</v>
      </c>
      <c r="J1091" s="39" t="s">
        <v>3436</v>
      </c>
      <c r="K1091" s="9"/>
      <c r="L1091" s="9"/>
      <c r="M1091" s="9"/>
      <c r="N1091" s="9"/>
      <c r="O1091" s="9"/>
      <c r="P1091" s="9"/>
      <c r="Q1091" s="39"/>
    </row>
    <row r="1092">
      <c r="B1092" s="11" t="s">
        <v>3554</v>
      </c>
      <c r="C1092" s="11" t="s">
        <v>3555</v>
      </c>
      <c r="D1092" s="7">
        <v>2020.0</v>
      </c>
      <c r="E1092" s="39" t="s">
        <v>84</v>
      </c>
      <c r="F1092" s="39" t="s">
        <v>40</v>
      </c>
      <c r="G1092" s="39">
        <v>0.0</v>
      </c>
      <c r="H1092" s="39" t="s">
        <v>39</v>
      </c>
      <c r="I1092" s="40"/>
      <c r="J1092" s="39" t="s">
        <v>3436</v>
      </c>
      <c r="K1092" s="9"/>
      <c r="L1092" s="9"/>
      <c r="M1092" s="9"/>
      <c r="N1092" s="9"/>
      <c r="O1092" s="9"/>
      <c r="P1092" s="9"/>
      <c r="Q1092" s="39"/>
    </row>
    <row r="1093">
      <c r="B1093" s="11" t="s">
        <v>3572</v>
      </c>
      <c r="C1093" s="11" t="s">
        <v>3573</v>
      </c>
      <c r="D1093" s="7">
        <v>2020.0</v>
      </c>
      <c r="E1093" s="39" t="s">
        <v>84</v>
      </c>
      <c r="F1093" s="39" t="s">
        <v>40</v>
      </c>
      <c r="G1093" s="39">
        <v>0.0</v>
      </c>
      <c r="H1093" s="39" t="s">
        <v>39</v>
      </c>
      <c r="I1093" s="40"/>
      <c r="J1093" s="39" t="s">
        <v>3436</v>
      </c>
      <c r="K1093" s="9"/>
      <c r="L1093" s="9"/>
      <c r="M1093" s="9"/>
      <c r="N1093" s="9"/>
      <c r="O1093" s="9"/>
      <c r="P1093" s="9"/>
      <c r="Q1093" s="39"/>
    </row>
    <row r="1094">
      <c r="B1094" s="11" t="s">
        <v>3585</v>
      </c>
      <c r="C1094" s="11" t="s">
        <v>3586</v>
      </c>
      <c r="D1094" s="7">
        <v>2020.0</v>
      </c>
      <c r="E1094" s="39" t="s">
        <v>84</v>
      </c>
      <c r="F1094" s="39" t="s">
        <v>40</v>
      </c>
      <c r="G1094" s="39">
        <v>0.0</v>
      </c>
      <c r="H1094" s="39" t="s">
        <v>39</v>
      </c>
      <c r="I1094" s="40"/>
      <c r="J1094" s="39" t="s">
        <v>3436</v>
      </c>
      <c r="K1094" s="9"/>
      <c r="L1094" s="9"/>
      <c r="M1094" s="9"/>
      <c r="N1094" s="9"/>
      <c r="O1094" s="9"/>
      <c r="P1094" s="9"/>
      <c r="Q1094" s="39"/>
    </row>
    <row r="1095">
      <c r="B1095" s="11" t="s">
        <v>3621</v>
      </c>
      <c r="C1095" s="11" t="s">
        <v>3622</v>
      </c>
      <c r="D1095" s="7">
        <v>2020.0</v>
      </c>
      <c r="E1095" s="39" t="s">
        <v>3623</v>
      </c>
      <c r="F1095" s="39" t="s">
        <v>40</v>
      </c>
      <c r="G1095" s="39">
        <v>0.0</v>
      </c>
      <c r="H1095" s="39" t="s">
        <v>39</v>
      </c>
      <c r="I1095" s="40"/>
      <c r="J1095" s="39" t="s">
        <v>3436</v>
      </c>
      <c r="K1095" s="9"/>
      <c r="L1095" s="9"/>
      <c r="M1095" s="9"/>
      <c r="N1095" s="9"/>
      <c r="O1095" s="9"/>
      <c r="P1095" s="9"/>
      <c r="Q1095" s="39"/>
    </row>
    <row r="1096">
      <c r="B1096" s="11" t="s">
        <v>3645</v>
      </c>
      <c r="C1096" s="11" t="s">
        <v>3646</v>
      </c>
      <c r="D1096" s="7">
        <v>2020.0</v>
      </c>
      <c r="E1096" s="39" t="s">
        <v>47</v>
      </c>
      <c r="F1096" s="39" t="s">
        <v>40</v>
      </c>
      <c r="G1096" s="39">
        <v>0.0</v>
      </c>
      <c r="H1096" s="39" t="s">
        <v>39</v>
      </c>
      <c r="I1096" s="40"/>
      <c r="J1096" s="39" t="s">
        <v>3436</v>
      </c>
      <c r="K1096" s="9"/>
      <c r="L1096" s="9"/>
      <c r="M1096" s="9"/>
      <c r="N1096" s="9"/>
      <c r="O1096" s="9"/>
      <c r="P1096" s="9"/>
      <c r="Q1096" s="39"/>
    </row>
    <row r="1097">
      <c r="B1097" s="11" t="s">
        <v>3654</v>
      </c>
      <c r="C1097" s="11" t="s">
        <v>3655</v>
      </c>
      <c r="D1097" s="7">
        <v>2020.0</v>
      </c>
      <c r="E1097" s="39" t="s">
        <v>47</v>
      </c>
      <c r="F1097" s="39" t="s">
        <v>40</v>
      </c>
      <c r="G1097" s="39">
        <v>0.0</v>
      </c>
      <c r="H1097" s="39" t="s">
        <v>39</v>
      </c>
      <c r="I1097" s="40"/>
      <c r="J1097" s="39" t="s">
        <v>3436</v>
      </c>
      <c r="K1097" s="9"/>
      <c r="L1097" s="9"/>
      <c r="M1097" s="9"/>
      <c r="N1097" s="9"/>
      <c r="O1097" s="9"/>
      <c r="P1097" s="9"/>
      <c r="Q1097" s="39" t="s">
        <v>3656</v>
      </c>
    </row>
    <row r="1098">
      <c r="B1098" s="11" t="s">
        <v>3663</v>
      </c>
      <c r="C1098" s="11" t="s">
        <v>3664</v>
      </c>
      <c r="D1098" s="7">
        <v>2019.0</v>
      </c>
      <c r="E1098" s="39" t="s">
        <v>3665</v>
      </c>
      <c r="F1098" s="39" t="s">
        <v>40</v>
      </c>
      <c r="G1098" s="39">
        <v>0.0</v>
      </c>
      <c r="H1098" s="39" t="s">
        <v>39</v>
      </c>
      <c r="I1098" s="40"/>
      <c r="J1098" s="39" t="s">
        <v>3436</v>
      </c>
      <c r="K1098" s="9"/>
      <c r="L1098" s="9"/>
      <c r="M1098" s="9"/>
      <c r="N1098" s="9"/>
      <c r="O1098" s="9"/>
      <c r="P1098" s="9"/>
      <c r="Q1098" s="39"/>
    </row>
    <row r="1099">
      <c r="B1099" s="11" t="s">
        <v>3670</v>
      </c>
      <c r="C1099" s="11" t="s">
        <v>3671</v>
      </c>
      <c r="D1099" s="7">
        <v>2019.0</v>
      </c>
      <c r="E1099" s="39" t="s">
        <v>79</v>
      </c>
      <c r="F1099" s="39" t="s">
        <v>40</v>
      </c>
      <c r="G1099" s="39">
        <v>0.0</v>
      </c>
      <c r="H1099" s="39" t="s">
        <v>39</v>
      </c>
      <c r="I1099" s="39">
        <v>800.0</v>
      </c>
      <c r="J1099" s="39" t="s">
        <v>3436</v>
      </c>
      <c r="K1099" s="9"/>
      <c r="L1099" s="9"/>
      <c r="M1099" s="9"/>
      <c r="N1099" s="9"/>
      <c r="O1099" s="9"/>
      <c r="P1099" s="9"/>
      <c r="Q1099" s="39"/>
    </row>
    <row r="1100">
      <c r="B1100" s="11" t="s">
        <v>3672</v>
      </c>
      <c r="C1100" s="11" t="s">
        <v>3673</v>
      </c>
      <c r="D1100" s="7">
        <v>2021.0</v>
      </c>
      <c r="E1100" s="39" t="s">
        <v>47</v>
      </c>
      <c r="F1100" s="39" t="s">
        <v>40</v>
      </c>
      <c r="G1100" s="39">
        <v>0.0</v>
      </c>
      <c r="H1100" s="39" t="s">
        <v>39</v>
      </c>
      <c r="I1100" s="40"/>
      <c r="J1100" s="39" t="s">
        <v>3436</v>
      </c>
      <c r="K1100" s="9"/>
      <c r="L1100" s="9"/>
      <c r="M1100" s="9"/>
      <c r="N1100" s="9"/>
      <c r="O1100" s="9"/>
      <c r="P1100" s="9"/>
      <c r="Q1100" s="39"/>
    </row>
    <row r="1101">
      <c r="B1101" s="11" t="s">
        <v>3696</v>
      </c>
      <c r="C1101" s="11" t="s">
        <v>3697</v>
      </c>
      <c r="D1101" s="7">
        <v>2019.0</v>
      </c>
      <c r="E1101" s="39" t="s">
        <v>490</v>
      </c>
      <c r="F1101" s="39" t="s">
        <v>40</v>
      </c>
      <c r="G1101" s="39">
        <v>0.0</v>
      </c>
      <c r="H1101" s="39" t="s">
        <v>39</v>
      </c>
      <c r="I1101" s="40"/>
      <c r="J1101" s="39" t="s">
        <v>3436</v>
      </c>
      <c r="K1101" s="9"/>
      <c r="L1101" s="9"/>
      <c r="M1101" s="9"/>
      <c r="N1101" s="9"/>
      <c r="O1101" s="9"/>
      <c r="P1101" s="9"/>
      <c r="Q1101" s="39"/>
    </row>
    <row r="1102">
      <c r="B1102" s="11" t="s">
        <v>3698</v>
      </c>
      <c r="C1102" s="11" t="s">
        <v>3699</v>
      </c>
      <c r="D1102" s="7">
        <v>2019.0</v>
      </c>
      <c r="E1102" s="40"/>
      <c r="F1102" s="39" t="s">
        <v>40</v>
      </c>
      <c r="G1102" s="39">
        <v>0.0</v>
      </c>
      <c r="H1102" s="39" t="s">
        <v>39</v>
      </c>
      <c r="I1102" s="40"/>
      <c r="J1102" s="39" t="s">
        <v>3436</v>
      </c>
      <c r="K1102" s="9"/>
      <c r="L1102" s="9"/>
      <c r="M1102" s="9"/>
      <c r="N1102" s="9"/>
      <c r="O1102" s="9"/>
      <c r="P1102" s="9"/>
      <c r="Q1102" s="39" t="s">
        <v>3656</v>
      </c>
    </row>
    <row r="1103">
      <c r="B1103" s="11" t="s">
        <v>3700</v>
      </c>
      <c r="C1103" s="11" t="s">
        <v>3701</v>
      </c>
      <c r="D1103" s="7">
        <v>2020.0</v>
      </c>
      <c r="E1103" s="39" t="s">
        <v>47</v>
      </c>
      <c r="F1103" s="39" t="s">
        <v>40</v>
      </c>
      <c r="G1103" s="39">
        <v>0.0</v>
      </c>
      <c r="H1103" s="39" t="s">
        <v>39</v>
      </c>
      <c r="I1103" s="40"/>
      <c r="J1103" s="39" t="s">
        <v>3436</v>
      </c>
      <c r="K1103" s="9"/>
      <c r="L1103" s="9"/>
      <c r="M1103" s="9"/>
      <c r="N1103" s="9"/>
      <c r="O1103" s="9"/>
      <c r="P1103" s="9"/>
      <c r="Q1103" s="39"/>
    </row>
    <row r="1104">
      <c r="B1104" s="11" t="s">
        <v>3706</v>
      </c>
      <c r="C1104" s="11" t="s">
        <v>3707</v>
      </c>
      <c r="D1104" s="7">
        <v>2019.0</v>
      </c>
      <c r="E1104" s="39" t="s">
        <v>3708</v>
      </c>
      <c r="F1104" s="39" t="s">
        <v>40</v>
      </c>
      <c r="G1104" s="39">
        <v>0.0</v>
      </c>
      <c r="H1104" s="39" t="s">
        <v>39</v>
      </c>
      <c r="I1104" s="40"/>
      <c r="J1104" s="39" t="s">
        <v>3436</v>
      </c>
      <c r="K1104" s="9"/>
      <c r="L1104" s="9"/>
      <c r="M1104" s="9"/>
      <c r="N1104" s="9"/>
      <c r="O1104" s="9"/>
      <c r="P1104" s="9"/>
      <c r="Q1104" s="39"/>
    </row>
    <row r="1105">
      <c r="B1105" s="11" t="s">
        <v>3709</v>
      </c>
      <c r="C1105" s="11" t="s">
        <v>3710</v>
      </c>
      <c r="D1105" s="7">
        <v>2019.0</v>
      </c>
      <c r="E1105" s="39" t="s">
        <v>54</v>
      </c>
      <c r="F1105" s="39" t="s">
        <v>40</v>
      </c>
      <c r="G1105" s="39">
        <v>0.0</v>
      </c>
      <c r="H1105" s="39" t="s">
        <v>39</v>
      </c>
      <c r="I1105" s="40"/>
      <c r="J1105" s="39" t="s">
        <v>3436</v>
      </c>
      <c r="K1105" s="9"/>
      <c r="L1105" s="9"/>
      <c r="M1105" s="9"/>
      <c r="N1105" s="9"/>
      <c r="O1105" s="9"/>
      <c r="P1105" s="9"/>
      <c r="Q1105" s="39"/>
    </row>
    <row r="1106">
      <c r="B1106" s="11" t="s">
        <v>3718</v>
      </c>
      <c r="C1106" s="11" t="s">
        <v>3719</v>
      </c>
      <c r="D1106" s="7">
        <v>2019.0</v>
      </c>
      <c r="E1106" s="39" t="s">
        <v>47</v>
      </c>
      <c r="F1106" s="39" t="s">
        <v>40</v>
      </c>
      <c r="G1106" s="39">
        <v>0.0</v>
      </c>
      <c r="H1106" s="39" t="s">
        <v>39</v>
      </c>
      <c r="I1106" s="39">
        <v>36.0</v>
      </c>
      <c r="J1106" s="39" t="s">
        <v>3436</v>
      </c>
      <c r="K1106" s="9"/>
      <c r="L1106" s="9"/>
      <c r="M1106" s="9"/>
      <c r="N1106" s="9"/>
      <c r="O1106" s="9"/>
      <c r="P1106" s="9"/>
      <c r="Q1106" s="39"/>
    </row>
    <row r="1107">
      <c r="B1107" s="11" t="s">
        <v>3722</v>
      </c>
      <c r="C1107" s="11" t="s">
        <v>3723</v>
      </c>
      <c r="D1107" s="7">
        <v>2019.0</v>
      </c>
      <c r="E1107" s="40"/>
      <c r="F1107" s="39" t="s">
        <v>40</v>
      </c>
      <c r="G1107" s="39">
        <v>0.0</v>
      </c>
      <c r="H1107" s="39" t="s">
        <v>39</v>
      </c>
      <c r="I1107" s="40"/>
      <c r="J1107" s="39" t="s">
        <v>3436</v>
      </c>
      <c r="K1107" s="9"/>
      <c r="L1107" s="9"/>
      <c r="M1107" s="9"/>
      <c r="N1107" s="9"/>
      <c r="O1107" s="9"/>
      <c r="P1107" s="9"/>
      <c r="Q1107" s="39"/>
    </row>
    <row r="1108">
      <c r="B1108" s="11" t="s">
        <v>3732</v>
      </c>
      <c r="C1108" s="11" t="s">
        <v>3733</v>
      </c>
      <c r="D1108" s="7">
        <v>2019.0</v>
      </c>
      <c r="E1108" s="39" t="s">
        <v>173</v>
      </c>
      <c r="F1108" s="39" t="s">
        <v>40</v>
      </c>
      <c r="G1108" s="39">
        <v>0.0</v>
      </c>
      <c r="H1108" s="39" t="s">
        <v>39</v>
      </c>
      <c r="I1108" s="40"/>
      <c r="J1108" s="39" t="s">
        <v>3436</v>
      </c>
      <c r="K1108" s="9"/>
      <c r="L1108" s="9"/>
      <c r="M1108" s="9"/>
      <c r="N1108" s="9"/>
      <c r="O1108" s="9"/>
      <c r="P1108" s="9"/>
      <c r="Q1108" s="39"/>
    </row>
    <row r="1109">
      <c r="B1109" s="11" t="s">
        <v>3736</v>
      </c>
      <c r="C1109" s="11" t="s">
        <v>3737</v>
      </c>
      <c r="D1109" s="7">
        <v>2019.0</v>
      </c>
      <c r="E1109" s="39" t="s">
        <v>47</v>
      </c>
      <c r="F1109" s="39" t="s">
        <v>40</v>
      </c>
      <c r="G1109" s="39">
        <v>0.0</v>
      </c>
      <c r="H1109" s="39" t="s">
        <v>39</v>
      </c>
      <c r="I1109" s="40"/>
      <c r="J1109" s="39" t="s">
        <v>3436</v>
      </c>
      <c r="K1109" s="9"/>
      <c r="L1109" s="9"/>
      <c r="M1109" s="9"/>
      <c r="N1109" s="9"/>
      <c r="O1109" s="9"/>
      <c r="P1109" s="9"/>
      <c r="Q1109" s="39"/>
    </row>
    <row r="1110">
      <c r="B1110" s="11" t="s">
        <v>3485</v>
      </c>
      <c r="C1110" s="11" t="s">
        <v>3486</v>
      </c>
      <c r="D1110" s="7">
        <v>2021.0</v>
      </c>
      <c r="E1110" s="9" t="s">
        <v>31</v>
      </c>
      <c r="F1110" s="9" t="s">
        <v>31</v>
      </c>
      <c r="G1110" s="9" t="s">
        <v>31</v>
      </c>
      <c r="H1110" s="9" t="s">
        <v>31</v>
      </c>
      <c r="I1110" s="9" t="s">
        <v>31</v>
      </c>
      <c r="J1110" s="9" t="s">
        <v>31</v>
      </c>
      <c r="K1110" s="9"/>
      <c r="L1110" s="9"/>
      <c r="M1110" s="9"/>
      <c r="N1110" s="9"/>
      <c r="O1110" s="9"/>
      <c r="P1110" s="9"/>
      <c r="Q1110" s="39"/>
    </row>
    <row r="1111">
      <c r="B1111" s="11" t="s">
        <v>3515</v>
      </c>
      <c r="C1111" s="11" t="s">
        <v>3516</v>
      </c>
      <c r="D1111" s="7">
        <v>2021.0</v>
      </c>
      <c r="E1111" s="9" t="s">
        <v>31</v>
      </c>
      <c r="F1111" s="9" t="s">
        <v>31</v>
      </c>
      <c r="G1111" s="9" t="s">
        <v>31</v>
      </c>
      <c r="H1111" s="9" t="s">
        <v>31</v>
      </c>
      <c r="I1111" s="9" t="s">
        <v>31</v>
      </c>
      <c r="J1111" s="9" t="s">
        <v>31</v>
      </c>
      <c r="K1111" s="9"/>
      <c r="L1111" s="9"/>
      <c r="M1111" s="9"/>
      <c r="N1111" s="9"/>
      <c r="O1111" s="9"/>
      <c r="P1111" s="9"/>
      <c r="Q1111" s="39"/>
    </row>
    <row r="1112">
      <c r="B1112" s="11" t="s">
        <v>3568</v>
      </c>
      <c r="C1112" s="11" t="s">
        <v>3569</v>
      </c>
      <c r="D1112" s="7">
        <v>2020.0</v>
      </c>
      <c r="E1112" s="9" t="s">
        <v>31</v>
      </c>
      <c r="F1112" s="9" t="s">
        <v>31</v>
      </c>
      <c r="G1112" s="9" t="s">
        <v>31</v>
      </c>
      <c r="H1112" s="9" t="s">
        <v>31</v>
      </c>
      <c r="I1112" s="9" t="s">
        <v>31</v>
      </c>
      <c r="J1112" s="9" t="s">
        <v>31</v>
      </c>
      <c r="K1112" s="9"/>
      <c r="L1112" s="9"/>
      <c r="M1112" s="9"/>
      <c r="N1112" s="9"/>
      <c r="O1112" s="9"/>
      <c r="P1112" s="9"/>
      <c r="Q1112" s="39"/>
    </row>
    <row r="1113">
      <c r="B1113" s="11" t="s">
        <v>3580</v>
      </c>
      <c r="C1113" s="11" t="s">
        <v>3581</v>
      </c>
      <c r="D1113" s="7">
        <v>2020.0</v>
      </c>
      <c r="E1113" s="9" t="s">
        <v>31</v>
      </c>
      <c r="F1113" s="9" t="s">
        <v>31</v>
      </c>
      <c r="G1113" s="9" t="s">
        <v>31</v>
      </c>
      <c r="H1113" s="9" t="s">
        <v>31</v>
      </c>
      <c r="I1113" s="9" t="s">
        <v>31</v>
      </c>
      <c r="J1113" s="9" t="s">
        <v>31</v>
      </c>
      <c r="K1113" s="9"/>
      <c r="L1113" s="9"/>
      <c r="M1113" s="9"/>
      <c r="N1113" s="9"/>
      <c r="O1113" s="9"/>
      <c r="P1113" s="9"/>
      <c r="Q1113" s="39"/>
    </row>
    <row r="1114">
      <c r="B1114" s="11" t="s">
        <v>3587</v>
      </c>
      <c r="C1114" s="11" t="s">
        <v>3588</v>
      </c>
      <c r="D1114" s="7">
        <v>2020.0</v>
      </c>
      <c r="E1114" s="9" t="s">
        <v>31</v>
      </c>
      <c r="F1114" s="9" t="s">
        <v>31</v>
      </c>
      <c r="G1114" s="9" t="s">
        <v>31</v>
      </c>
      <c r="H1114" s="9" t="s">
        <v>31</v>
      </c>
      <c r="I1114" s="9" t="s">
        <v>31</v>
      </c>
      <c r="J1114" s="9" t="s">
        <v>31</v>
      </c>
      <c r="K1114" s="9"/>
      <c r="L1114" s="9"/>
      <c r="M1114" s="9"/>
      <c r="N1114" s="9"/>
      <c r="O1114" s="9"/>
      <c r="P1114" s="9"/>
      <c r="Q1114" s="39"/>
    </row>
    <row r="1115">
      <c r="B1115" s="11" t="s">
        <v>3599</v>
      </c>
      <c r="C1115" s="11" t="s">
        <v>3600</v>
      </c>
      <c r="D1115" s="7">
        <v>2020.0</v>
      </c>
      <c r="E1115" s="9" t="s">
        <v>31</v>
      </c>
      <c r="F1115" s="9" t="s">
        <v>31</v>
      </c>
      <c r="G1115" s="9" t="s">
        <v>31</v>
      </c>
      <c r="H1115" s="9" t="s">
        <v>31</v>
      </c>
      <c r="I1115" s="9" t="s">
        <v>31</v>
      </c>
      <c r="J1115" s="9" t="s">
        <v>31</v>
      </c>
      <c r="K1115" s="9"/>
      <c r="L1115" s="9"/>
      <c r="M1115" s="9"/>
      <c r="N1115" s="9"/>
      <c r="O1115" s="9"/>
      <c r="P1115" s="9"/>
      <c r="Q1115" s="39"/>
    </row>
    <row r="1116">
      <c r="B1116" s="11" t="s">
        <v>3601</v>
      </c>
      <c r="C1116" s="11" t="s">
        <v>3602</v>
      </c>
      <c r="D1116" s="7">
        <v>2020.0</v>
      </c>
      <c r="E1116" s="9" t="s">
        <v>31</v>
      </c>
      <c r="F1116" s="9" t="s">
        <v>31</v>
      </c>
      <c r="G1116" s="9" t="s">
        <v>31</v>
      </c>
      <c r="H1116" s="9" t="s">
        <v>31</v>
      </c>
      <c r="I1116" s="9" t="s">
        <v>31</v>
      </c>
      <c r="J1116" s="9" t="s">
        <v>31</v>
      </c>
      <c r="K1116" s="9"/>
      <c r="L1116" s="9"/>
      <c r="M1116" s="9"/>
      <c r="N1116" s="9"/>
      <c r="O1116" s="9"/>
      <c r="P1116" s="9"/>
      <c r="Q1116" s="39"/>
    </row>
    <row r="1117">
      <c r="B1117" s="11" t="s">
        <v>3605</v>
      </c>
      <c r="C1117" s="11" t="s">
        <v>3606</v>
      </c>
      <c r="D1117" s="7">
        <v>2020.0</v>
      </c>
      <c r="E1117" s="9" t="s">
        <v>31</v>
      </c>
      <c r="F1117" s="9" t="s">
        <v>31</v>
      </c>
      <c r="G1117" s="9" t="s">
        <v>31</v>
      </c>
      <c r="H1117" s="9" t="s">
        <v>31</v>
      </c>
      <c r="I1117" s="9" t="s">
        <v>31</v>
      </c>
      <c r="J1117" s="9" t="s">
        <v>31</v>
      </c>
      <c r="K1117" s="9"/>
      <c r="L1117" s="9"/>
      <c r="M1117" s="9"/>
      <c r="N1117" s="9"/>
      <c r="O1117" s="9"/>
      <c r="P1117" s="9"/>
      <c r="Q1117" s="39"/>
    </row>
    <row r="1118">
      <c r="B1118" s="11" t="s">
        <v>3619</v>
      </c>
      <c r="C1118" s="11" t="s">
        <v>3620</v>
      </c>
      <c r="D1118" s="7">
        <v>2020.0</v>
      </c>
      <c r="E1118" s="9" t="s">
        <v>31</v>
      </c>
      <c r="F1118" s="9" t="s">
        <v>31</v>
      </c>
      <c r="G1118" s="9" t="s">
        <v>31</v>
      </c>
      <c r="H1118" s="9" t="s">
        <v>31</v>
      </c>
      <c r="I1118" s="9" t="s">
        <v>31</v>
      </c>
      <c r="J1118" s="9" t="s">
        <v>31</v>
      </c>
      <c r="K1118" s="9"/>
      <c r="L1118" s="9"/>
      <c r="M1118" s="9"/>
      <c r="N1118" s="9"/>
      <c r="O1118" s="9"/>
      <c r="P1118" s="9"/>
      <c r="Q1118" s="39"/>
    </row>
    <row r="1119">
      <c r="B1119" s="11" t="s">
        <v>3634</v>
      </c>
      <c r="C1119" s="11" t="s">
        <v>3635</v>
      </c>
      <c r="D1119" s="7">
        <v>2020.0</v>
      </c>
      <c r="E1119" s="9" t="s">
        <v>31</v>
      </c>
      <c r="F1119" s="9" t="s">
        <v>31</v>
      </c>
      <c r="G1119" s="9" t="s">
        <v>31</v>
      </c>
      <c r="H1119" s="9" t="s">
        <v>31</v>
      </c>
      <c r="I1119" s="9" t="s">
        <v>31</v>
      </c>
      <c r="J1119" s="9" t="s">
        <v>31</v>
      </c>
      <c r="K1119" s="9"/>
      <c r="L1119" s="9"/>
      <c r="M1119" s="9"/>
      <c r="N1119" s="9"/>
      <c r="O1119" s="9"/>
      <c r="P1119" s="9"/>
      <c r="Q1119" s="39"/>
    </row>
    <row r="1120">
      <c r="B1120" s="11" t="s">
        <v>3652</v>
      </c>
      <c r="C1120" s="11" t="s">
        <v>3653</v>
      </c>
      <c r="D1120" s="7">
        <v>2019.0</v>
      </c>
      <c r="E1120" s="9" t="s">
        <v>31</v>
      </c>
      <c r="F1120" s="9" t="s">
        <v>31</v>
      </c>
      <c r="G1120" s="9" t="s">
        <v>31</v>
      </c>
      <c r="H1120" s="9" t="s">
        <v>31</v>
      </c>
      <c r="I1120" s="9" t="s">
        <v>31</v>
      </c>
      <c r="J1120" s="9" t="s">
        <v>31</v>
      </c>
      <c r="K1120" s="9"/>
      <c r="L1120" s="9"/>
      <c r="M1120" s="9"/>
      <c r="N1120" s="9"/>
      <c r="O1120" s="9"/>
      <c r="P1120" s="9"/>
      <c r="Q1120" s="39"/>
    </row>
    <row r="1121">
      <c r="B1121" s="11" t="s">
        <v>3657</v>
      </c>
      <c r="C1121" s="11" t="s">
        <v>3658</v>
      </c>
      <c r="D1121" s="7">
        <v>2019.0</v>
      </c>
      <c r="E1121" s="9" t="s">
        <v>31</v>
      </c>
      <c r="F1121" s="9" t="s">
        <v>31</v>
      </c>
      <c r="G1121" s="9" t="s">
        <v>31</v>
      </c>
      <c r="H1121" s="9" t="s">
        <v>31</v>
      </c>
      <c r="I1121" s="9" t="s">
        <v>31</v>
      </c>
      <c r="J1121" s="9" t="s">
        <v>31</v>
      </c>
      <c r="K1121" s="9"/>
      <c r="L1121" s="9"/>
      <c r="M1121" s="9"/>
      <c r="N1121" s="9"/>
      <c r="O1121" s="9"/>
      <c r="P1121" s="9"/>
      <c r="Q1121" s="39"/>
    </row>
    <row r="1122">
      <c r="B1122" s="11" t="s">
        <v>3659</v>
      </c>
      <c r="C1122" s="11" t="s">
        <v>3660</v>
      </c>
      <c r="D1122" s="7">
        <v>2019.0</v>
      </c>
      <c r="E1122" s="9" t="s">
        <v>31</v>
      </c>
      <c r="F1122" s="9" t="s">
        <v>31</v>
      </c>
      <c r="G1122" s="9" t="s">
        <v>31</v>
      </c>
      <c r="H1122" s="9" t="s">
        <v>31</v>
      </c>
      <c r="I1122" s="9" t="s">
        <v>31</v>
      </c>
      <c r="J1122" s="9" t="s">
        <v>31</v>
      </c>
      <c r="K1122" s="9"/>
      <c r="L1122" s="9"/>
      <c r="M1122" s="9"/>
      <c r="N1122" s="9"/>
      <c r="O1122" s="9"/>
      <c r="P1122" s="9"/>
      <c r="Q1122" s="39"/>
    </row>
    <row r="1123">
      <c r="B1123" s="11" t="s">
        <v>3666</v>
      </c>
      <c r="C1123" s="11" t="s">
        <v>3667</v>
      </c>
      <c r="D1123" s="7">
        <v>2020.0</v>
      </c>
      <c r="E1123" s="9" t="s">
        <v>31</v>
      </c>
      <c r="F1123" s="9" t="s">
        <v>31</v>
      </c>
      <c r="G1123" s="9" t="s">
        <v>31</v>
      </c>
      <c r="H1123" s="9" t="s">
        <v>31</v>
      </c>
      <c r="I1123" s="9" t="s">
        <v>31</v>
      </c>
      <c r="J1123" s="9" t="s">
        <v>31</v>
      </c>
      <c r="K1123" s="9"/>
      <c r="L1123" s="9"/>
      <c r="M1123" s="9"/>
      <c r="N1123" s="9"/>
      <c r="O1123" s="9"/>
      <c r="P1123" s="9"/>
      <c r="Q1123" s="39"/>
    </row>
    <row r="1124">
      <c r="B1124" s="11" t="s">
        <v>3674</v>
      </c>
      <c r="C1124" s="11" t="s">
        <v>3675</v>
      </c>
      <c r="D1124" s="7">
        <v>2020.0</v>
      </c>
      <c r="E1124" s="9" t="s">
        <v>31</v>
      </c>
      <c r="F1124" s="9" t="s">
        <v>31</v>
      </c>
      <c r="G1124" s="9" t="s">
        <v>31</v>
      </c>
      <c r="H1124" s="9" t="s">
        <v>31</v>
      </c>
      <c r="I1124" s="9" t="s">
        <v>31</v>
      </c>
      <c r="J1124" s="9" t="s">
        <v>31</v>
      </c>
      <c r="K1124" s="9"/>
      <c r="L1124" s="9"/>
      <c r="M1124" s="9"/>
      <c r="N1124" s="9"/>
      <c r="O1124" s="9"/>
      <c r="P1124" s="9"/>
      <c r="Q1124" s="39"/>
    </row>
    <row r="1125">
      <c r="B1125" s="11" t="s">
        <v>3704</v>
      </c>
      <c r="C1125" s="11" t="s">
        <v>3705</v>
      </c>
      <c r="D1125" s="7">
        <v>2019.0</v>
      </c>
      <c r="E1125" s="9" t="s">
        <v>31</v>
      </c>
      <c r="F1125" s="9" t="s">
        <v>31</v>
      </c>
      <c r="G1125" s="9" t="s">
        <v>31</v>
      </c>
      <c r="H1125" s="9" t="s">
        <v>31</v>
      </c>
      <c r="I1125" s="9" t="s">
        <v>31</v>
      </c>
      <c r="J1125" s="9" t="s">
        <v>31</v>
      </c>
      <c r="K1125" s="9"/>
      <c r="L1125" s="9"/>
      <c r="M1125" s="9"/>
      <c r="N1125" s="9"/>
      <c r="O1125" s="9"/>
      <c r="P1125" s="9"/>
      <c r="Q1125" s="39"/>
    </row>
    <row r="1126">
      <c r="B1126" s="11" t="s">
        <v>3724</v>
      </c>
      <c r="C1126" s="11" t="s">
        <v>3725</v>
      </c>
      <c r="D1126" s="7">
        <v>2019.0</v>
      </c>
      <c r="E1126" s="9" t="s">
        <v>31</v>
      </c>
      <c r="F1126" s="9" t="s">
        <v>31</v>
      </c>
      <c r="G1126" s="9" t="s">
        <v>31</v>
      </c>
      <c r="H1126" s="9" t="s">
        <v>31</v>
      </c>
      <c r="I1126" s="9" t="s">
        <v>31</v>
      </c>
      <c r="J1126" s="9" t="s">
        <v>31</v>
      </c>
      <c r="K1126" s="9"/>
      <c r="L1126" s="9"/>
      <c r="M1126" s="9"/>
      <c r="N1126" s="9"/>
      <c r="O1126" s="9"/>
      <c r="P1126" s="9"/>
      <c r="Q1126" s="39"/>
    </row>
    <row r="1127">
      <c r="B1127" s="11" t="s">
        <v>3730</v>
      </c>
      <c r="C1127" s="11" t="s">
        <v>3731</v>
      </c>
      <c r="D1127" s="7">
        <v>2019.0</v>
      </c>
      <c r="E1127" s="9" t="s">
        <v>31</v>
      </c>
      <c r="F1127" s="9" t="s">
        <v>31</v>
      </c>
      <c r="G1127" s="9" t="s">
        <v>31</v>
      </c>
      <c r="H1127" s="9" t="s">
        <v>31</v>
      </c>
      <c r="I1127" s="9" t="s">
        <v>31</v>
      </c>
      <c r="J1127" s="9" t="s">
        <v>31</v>
      </c>
      <c r="K1127" s="9"/>
      <c r="L1127" s="9"/>
      <c r="M1127" s="9"/>
      <c r="N1127" s="9"/>
      <c r="O1127" s="9"/>
      <c r="P1127" s="9"/>
      <c r="Q1127" s="39"/>
    </row>
    <row r="1128">
      <c r="B1128" s="11" t="s">
        <v>3544</v>
      </c>
      <c r="C1128" s="11" t="s">
        <v>3545</v>
      </c>
      <c r="D1128" s="7">
        <v>2020.0</v>
      </c>
      <c r="E1128" s="68" t="s">
        <v>3450</v>
      </c>
      <c r="F1128" s="68" t="s">
        <v>3450</v>
      </c>
      <c r="G1128" s="68" t="s">
        <v>3450</v>
      </c>
      <c r="H1128" s="68" t="s">
        <v>3450</v>
      </c>
      <c r="I1128" s="68" t="s">
        <v>3450</v>
      </c>
      <c r="J1128" s="68" t="s">
        <v>3450</v>
      </c>
      <c r="K1128" s="9"/>
      <c r="L1128" s="9"/>
      <c r="M1128" s="9"/>
      <c r="N1128" s="9"/>
      <c r="O1128" s="9"/>
      <c r="P1128" s="9"/>
      <c r="Q1128" s="39"/>
    </row>
    <row r="1129">
      <c r="B1129" s="11" t="s">
        <v>3532</v>
      </c>
      <c r="C1129" s="11" t="s">
        <v>3533</v>
      </c>
      <c r="D1129" s="7">
        <v>2021.0</v>
      </c>
      <c r="E1129" s="66" t="s">
        <v>3534</v>
      </c>
      <c r="F1129" s="66" t="s">
        <v>3534</v>
      </c>
      <c r="G1129" s="66" t="s">
        <v>3534</v>
      </c>
      <c r="H1129" s="66" t="s">
        <v>3534</v>
      </c>
      <c r="I1129" s="66" t="s">
        <v>3534</v>
      </c>
      <c r="J1129" s="66" t="s">
        <v>3534</v>
      </c>
      <c r="K1129" s="9"/>
      <c r="L1129" s="9"/>
      <c r="M1129" s="9"/>
      <c r="N1129" s="9"/>
      <c r="O1129" s="9"/>
      <c r="P1129" s="9"/>
      <c r="Q1129" s="39"/>
    </row>
    <row r="1130">
      <c r="B1130" s="11" t="s">
        <v>3539</v>
      </c>
      <c r="C1130" s="11" t="s">
        <v>3540</v>
      </c>
      <c r="D1130" s="7">
        <v>2021.0</v>
      </c>
      <c r="E1130" s="66" t="s">
        <v>3534</v>
      </c>
      <c r="F1130" s="66" t="s">
        <v>3534</v>
      </c>
      <c r="G1130" s="66" t="s">
        <v>3534</v>
      </c>
      <c r="H1130" s="66" t="s">
        <v>3534</v>
      </c>
      <c r="I1130" s="66" t="s">
        <v>3534</v>
      </c>
      <c r="J1130" s="66" t="s">
        <v>3534</v>
      </c>
      <c r="K1130" s="9"/>
      <c r="L1130" s="9"/>
      <c r="M1130" s="9"/>
      <c r="N1130" s="9"/>
      <c r="O1130" s="9"/>
      <c r="P1130" s="9"/>
      <c r="Q1130" s="39"/>
    </row>
    <row r="1131">
      <c r="B1131" s="11" t="s">
        <v>3550</v>
      </c>
      <c r="C1131" s="11" t="s">
        <v>3551</v>
      </c>
      <c r="D1131" s="7">
        <v>2020.0</v>
      </c>
      <c r="E1131" s="66" t="s">
        <v>3534</v>
      </c>
      <c r="F1131" s="66" t="s">
        <v>3534</v>
      </c>
      <c r="G1131" s="66" t="s">
        <v>3534</v>
      </c>
      <c r="H1131" s="66" t="s">
        <v>3534</v>
      </c>
      <c r="I1131" s="66" t="s">
        <v>3534</v>
      </c>
      <c r="J1131" s="66" t="s">
        <v>3534</v>
      </c>
      <c r="K1131" s="9"/>
      <c r="L1131" s="9"/>
      <c r="M1131" s="9"/>
      <c r="N1131" s="9"/>
      <c r="O1131" s="9"/>
      <c r="P1131" s="9"/>
      <c r="Q1131" s="39"/>
    </row>
    <row r="1132">
      <c r="B1132" s="11" t="s">
        <v>3626</v>
      </c>
      <c r="C1132" s="11" t="s">
        <v>3627</v>
      </c>
      <c r="D1132" s="7">
        <v>2020.0</v>
      </c>
      <c r="E1132" s="66" t="s">
        <v>3534</v>
      </c>
      <c r="F1132" s="66" t="s">
        <v>3534</v>
      </c>
      <c r="G1132" s="66" t="s">
        <v>3534</v>
      </c>
      <c r="H1132" s="66" t="s">
        <v>3534</v>
      </c>
      <c r="I1132" s="66" t="s">
        <v>3534</v>
      </c>
      <c r="J1132" s="66" t="s">
        <v>3534</v>
      </c>
      <c r="K1132" s="9"/>
      <c r="L1132" s="9"/>
      <c r="M1132" s="9"/>
      <c r="N1132" s="9"/>
      <c r="O1132" s="9"/>
      <c r="P1132" s="9"/>
      <c r="Q1132" s="39"/>
    </row>
    <row r="1133">
      <c r="B1133" s="11" t="s">
        <v>3728</v>
      </c>
      <c r="C1133" s="11" t="s">
        <v>3729</v>
      </c>
      <c r="D1133" s="7">
        <v>2019.0</v>
      </c>
      <c r="E1133" s="66" t="s">
        <v>3534</v>
      </c>
      <c r="F1133" s="66" t="s">
        <v>3534</v>
      </c>
      <c r="G1133" s="66" t="s">
        <v>3534</v>
      </c>
      <c r="H1133" s="66" t="s">
        <v>3534</v>
      </c>
      <c r="I1133" s="66" t="s">
        <v>3534</v>
      </c>
      <c r="J1133" s="66" t="s">
        <v>3534</v>
      </c>
      <c r="K1133" s="9"/>
      <c r="L1133" s="9"/>
      <c r="M1133" s="9"/>
      <c r="N1133" s="9"/>
      <c r="O1133" s="9"/>
      <c r="P1133" s="9"/>
      <c r="Q1133" s="39"/>
    </row>
    <row r="1134">
      <c r="B1134" s="11" t="s">
        <v>3738</v>
      </c>
      <c r="C1134" s="11" t="s">
        <v>3739</v>
      </c>
      <c r="D1134" s="7">
        <v>2020.0</v>
      </c>
      <c r="E1134" s="66" t="s">
        <v>3534</v>
      </c>
      <c r="F1134" s="66" t="s">
        <v>3534</v>
      </c>
      <c r="G1134" s="66" t="s">
        <v>3534</v>
      </c>
      <c r="H1134" s="66" t="s">
        <v>3534</v>
      </c>
      <c r="I1134" s="66" t="s">
        <v>3534</v>
      </c>
      <c r="J1134" s="66" t="s">
        <v>3534</v>
      </c>
      <c r="K1134" s="9"/>
      <c r="L1134" s="9"/>
      <c r="M1134" s="9"/>
      <c r="N1134" s="9"/>
      <c r="O1134" s="9"/>
      <c r="P1134" s="9"/>
      <c r="Q1134" s="39"/>
    </row>
  </sheetData>
  <hyperlinks>
    <hyperlink r:id="rId1" ref="E589"/>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75"/>
  <cols>
    <col hidden="1" min="1" max="1" width="12.63"/>
  </cols>
  <sheetData>
    <row r="1">
      <c r="A1" s="1"/>
      <c r="B1" s="1"/>
      <c r="C1" s="1"/>
      <c r="D1" s="1"/>
      <c r="E1" s="1"/>
      <c r="F1" s="1"/>
      <c r="G1" s="87"/>
      <c r="H1" s="87"/>
      <c r="I1" s="87"/>
      <c r="J1" s="38"/>
      <c r="K1" s="38"/>
      <c r="L1" s="2"/>
      <c r="M1" s="3" t="s">
        <v>0</v>
      </c>
      <c r="T1" s="3"/>
      <c r="U1" s="3"/>
    </row>
    <row r="2">
      <c r="A2" s="1" t="s">
        <v>3832</v>
      </c>
      <c r="B2" s="1" t="s">
        <v>1</v>
      </c>
      <c r="C2" s="1" t="s">
        <v>2</v>
      </c>
      <c r="D2" s="1" t="s">
        <v>3</v>
      </c>
      <c r="E2" s="1" t="s">
        <v>5</v>
      </c>
      <c r="F2" s="1" t="s">
        <v>6</v>
      </c>
      <c r="G2" s="38" t="s">
        <v>3833</v>
      </c>
      <c r="H2" s="38" t="s">
        <v>7</v>
      </c>
      <c r="I2" s="38" t="s">
        <v>8</v>
      </c>
      <c r="J2" s="38" t="s">
        <v>9</v>
      </c>
      <c r="K2" s="38" t="s">
        <v>10</v>
      </c>
      <c r="L2" s="4" t="s">
        <v>11</v>
      </c>
      <c r="M2" s="5" t="s">
        <v>3834</v>
      </c>
      <c r="N2" s="5" t="s">
        <v>22</v>
      </c>
      <c r="O2" s="5" t="s">
        <v>3835</v>
      </c>
      <c r="P2" s="5" t="s">
        <v>24</v>
      </c>
      <c r="Q2" s="5" t="s">
        <v>25</v>
      </c>
      <c r="R2" s="5" t="s">
        <v>3836</v>
      </c>
      <c r="S2" s="5" t="s">
        <v>3837</v>
      </c>
      <c r="T2" s="5" t="s">
        <v>3838</v>
      </c>
      <c r="U2" s="5" t="s">
        <v>3839</v>
      </c>
      <c r="V2" s="5" t="s">
        <v>26</v>
      </c>
    </row>
    <row r="3">
      <c r="B3" s="34">
        <v>47.0</v>
      </c>
      <c r="C3" s="35" t="s">
        <v>186</v>
      </c>
      <c r="D3" s="35" t="s">
        <v>187</v>
      </c>
      <c r="E3" s="34">
        <v>2018.0</v>
      </c>
      <c r="F3" s="11" t="s">
        <v>84</v>
      </c>
      <c r="G3" s="12"/>
      <c r="H3" s="12" t="s">
        <v>39</v>
      </c>
      <c r="I3" s="72"/>
      <c r="J3" s="14" t="s">
        <v>39</v>
      </c>
      <c r="K3" s="72"/>
      <c r="L3" s="12" t="s">
        <v>40</v>
      </c>
      <c r="M3" s="20" t="s">
        <v>39</v>
      </c>
      <c r="N3" s="20" t="s">
        <v>40</v>
      </c>
      <c r="O3" s="20" t="s">
        <v>40</v>
      </c>
      <c r="P3" s="20" t="s">
        <v>40</v>
      </c>
      <c r="Q3" s="20" t="s">
        <v>40</v>
      </c>
      <c r="R3" s="20" t="s">
        <v>40</v>
      </c>
      <c r="S3" s="20" t="s">
        <v>40</v>
      </c>
      <c r="T3" s="20"/>
      <c r="U3" s="20"/>
      <c r="V3" s="20" t="s">
        <v>39</v>
      </c>
    </row>
    <row r="4">
      <c r="B4" s="7">
        <v>77.0</v>
      </c>
      <c r="C4" s="11" t="s">
        <v>256</v>
      </c>
      <c r="D4" s="11" t="s">
        <v>257</v>
      </c>
      <c r="E4" s="7">
        <v>2017.0</v>
      </c>
      <c r="F4" s="11" t="s">
        <v>259</v>
      </c>
      <c r="G4" s="12"/>
      <c r="H4" s="12" t="s">
        <v>39</v>
      </c>
      <c r="I4" s="72"/>
      <c r="J4" s="14" t="s">
        <v>39</v>
      </c>
      <c r="K4" s="72"/>
      <c r="L4" s="12" t="s">
        <v>40</v>
      </c>
      <c r="M4" s="20" t="s">
        <v>40</v>
      </c>
      <c r="N4" s="20" t="s">
        <v>40</v>
      </c>
      <c r="O4" s="20" t="s">
        <v>40</v>
      </c>
      <c r="P4" s="20" t="s">
        <v>40</v>
      </c>
      <c r="Q4" s="20" t="s">
        <v>40</v>
      </c>
      <c r="R4" s="20" t="s">
        <v>40</v>
      </c>
      <c r="S4" s="20" t="s">
        <v>40</v>
      </c>
      <c r="T4" s="20"/>
      <c r="U4" s="20"/>
      <c r="V4" s="20" t="s">
        <v>39</v>
      </c>
    </row>
    <row r="5">
      <c r="B5" s="7">
        <v>79.0</v>
      </c>
      <c r="C5" s="11" t="s">
        <v>263</v>
      </c>
      <c r="D5" s="11" t="s">
        <v>264</v>
      </c>
      <c r="E5" s="7">
        <v>2017.0</v>
      </c>
      <c r="F5" s="11" t="s">
        <v>3749</v>
      </c>
      <c r="G5" s="12"/>
      <c r="H5" s="12" t="s">
        <v>39</v>
      </c>
      <c r="I5" s="72"/>
      <c r="J5" s="14" t="s">
        <v>39</v>
      </c>
      <c r="K5" s="72"/>
      <c r="L5" s="12" t="s">
        <v>40</v>
      </c>
      <c r="M5" s="20" t="s">
        <v>39</v>
      </c>
      <c r="N5" s="20" t="s">
        <v>40</v>
      </c>
      <c r="O5" s="20" t="s">
        <v>40</v>
      </c>
      <c r="P5" s="20" t="s">
        <v>40</v>
      </c>
      <c r="Q5" s="20" t="s">
        <v>40</v>
      </c>
      <c r="R5" s="20" t="s">
        <v>40</v>
      </c>
      <c r="S5" s="20" t="s">
        <v>40</v>
      </c>
      <c r="T5" s="20"/>
      <c r="U5" s="20"/>
      <c r="V5" s="20" t="s">
        <v>39</v>
      </c>
    </row>
    <row r="6">
      <c r="B6" s="7">
        <v>89.0</v>
      </c>
      <c r="C6" s="11" t="s">
        <v>286</v>
      </c>
      <c r="D6" s="11" t="s">
        <v>287</v>
      </c>
      <c r="E6" s="7">
        <v>2017.0</v>
      </c>
      <c r="F6" s="11" t="s">
        <v>289</v>
      </c>
      <c r="G6" s="12"/>
      <c r="H6" s="12" t="s">
        <v>39</v>
      </c>
      <c r="I6" s="72"/>
      <c r="J6" s="14" t="s">
        <v>39</v>
      </c>
      <c r="K6" s="72"/>
      <c r="L6" s="12" t="s">
        <v>40</v>
      </c>
      <c r="M6" s="20" t="s">
        <v>40</v>
      </c>
      <c r="N6" s="20" t="s">
        <v>40</v>
      </c>
      <c r="O6" s="20" t="s">
        <v>40</v>
      </c>
      <c r="P6" s="20" t="s">
        <v>40</v>
      </c>
      <c r="Q6" s="20" t="s">
        <v>40</v>
      </c>
      <c r="R6" s="20" t="s">
        <v>40</v>
      </c>
      <c r="S6" s="20" t="s">
        <v>40</v>
      </c>
      <c r="T6" s="20"/>
      <c r="U6" s="20"/>
      <c r="V6" s="20" t="s">
        <v>39</v>
      </c>
    </row>
    <row r="7">
      <c r="B7" s="7">
        <v>94.0</v>
      </c>
      <c r="C7" s="11" t="s">
        <v>300</v>
      </c>
      <c r="D7" s="11" t="s">
        <v>301</v>
      </c>
      <c r="E7" s="7">
        <v>2017.0</v>
      </c>
      <c r="F7" s="11" t="s">
        <v>47</v>
      </c>
      <c r="G7" s="12"/>
      <c r="H7" s="12" t="s">
        <v>39</v>
      </c>
      <c r="I7" s="39">
        <v>12.0</v>
      </c>
      <c r="J7" s="14" t="s">
        <v>39</v>
      </c>
      <c r="K7" s="39">
        <v>12.0</v>
      </c>
      <c r="L7" s="12" t="s">
        <v>40</v>
      </c>
      <c r="M7" s="20" t="s">
        <v>39</v>
      </c>
      <c r="N7" s="20" t="s">
        <v>40</v>
      </c>
      <c r="O7" s="20" t="s">
        <v>40</v>
      </c>
      <c r="P7" s="20" t="s">
        <v>40</v>
      </c>
      <c r="Q7" s="20" t="s">
        <v>40</v>
      </c>
      <c r="R7" s="20" t="s">
        <v>40</v>
      </c>
      <c r="S7" s="20" t="s">
        <v>40</v>
      </c>
      <c r="T7" s="20"/>
      <c r="U7" s="20"/>
      <c r="V7" s="20" t="s">
        <v>39</v>
      </c>
    </row>
    <row r="8">
      <c r="B8" s="7">
        <v>106.0</v>
      </c>
      <c r="C8" s="11" t="s">
        <v>336</v>
      </c>
      <c r="D8" s="11" t="s">
        <v>337</v>
      </c>
      <c r="E8" s="7">
        <v>2017.0</v>
      </c>
      <c r="F8" s="11" t="s">
        <v>339</v>
      </c>
      <c r="G8" s="12"/>
      <c r="H8" s="12" t="s">
        <v>39</v>
      </c>
      <c r="I8" s="72"/>
      <c r="J8" s="14" t="s">
        <v>39</v>
      </c>
      <c r="K8" s="72"/>
      <c r="L8" s="12" t="s">
        <v>40</v>
      </c>
      <c r="M8" s="20" t="s">
        <v>40</v>
      </c>
      <c r="N8" s="20" t="s">
        <v>40</v>
      </c>
      <c r="O8" s="20" t="s">
        <v>39</v>
      </c>
      <c r="P8" s="20" t="s">
        <v>40</v>
      </c>
      <c r="Q8" s="20" t="s">
        <v>40</v>
      </c>
      <c r="R8" s="20" t="s">
        <v>40</v>
      </c>
      <c r="S8" s="20" t="s">
        <v>40</v>
      </c>
      <c r="T8" s="20"/>
      <c r="U8" s="20"/>
      <c r="V8" s="20" t="s">
        <v>39</v>
      </c>
    </row>
    <row r="9">
      <c r="B9" s="7">
        <v>131.0</v>
      </c>
      <c r="C9" s="11" t="s">
        <v>417</v>
      </c>
      <c r="D9" s="11" t="s">
        <v>418</v>
      </c>
      <c r="E9" s="7">
        <v>2017.0</v>
      </c>
      <c r="F9" s="11" t="s">
        <v>370</v>
      </c>
      <c r="G9" s="12"/>
      <c r="H9" s="12" t="s">
        <v>39</v>
      </c>
      <c r="I9" s="72"/>
      <c r="J9" s="14" t="s">
        <v>39</v>
      </c>
      <c r="K9" s="72"/>
      <c r="L9" s="12" t="s">
        <v>40</v>
      </c>
      <c r="M9" s="20" t="s">
        <v>39</v>
      </c>
      <c r="N9" s="20" t="s">
        <v>39</v>
      </c>
      <c r="O9" s="20" t="s">
        <v>40</v>
      </c>
      <c r="P9" s="20" t="s">
        <v>40</v>
      </c>
      <c r="Q9" s="20" t="s">
        <v>40</v>
      </c>
      <c r="R9" s="20" t="s">
        <v>39</v>
      </c>
      <c r="S9" s="20" t="s">
        <v>40</v>
      </c>
      <c r="T9" s="20"/>
      <c r="U9" s="20"/>
      <c r="V9" s="20" t="s">
        <v>40</v>
      </c>
    </row>
    <row r="10">
      <c r="B10" s="7">
        <v>163.0</v>
      </c>
      <c r="C10" s="11" t="s">
        <v>499</v>
      </c>
      <c r="D10" s="11" t="s">
        <v>500</v>
      </c>
      <c r="E10" s="7">
        <v>2016.0</v>
      </c>
      <c r="F10" s="11" t="s">
        <v>502</v>
      </c>
      <c r="G10" s="12"/>
      <c r="H10" s="12" t="s">
        <v>39</v>
      </c>
      <c r="I10" s="72"/>
      <c r="J10" s="14" t="s">
        <v>39</v>
      </c>
      <c r="K10" s="72"/>
      <c r="L10" s="12" t="s">
        <v>40</v>
      </c>
      <c r="M10" s="20" t="s">
        <v>40</v>
      </c>
      <c r="N10" s="20" t="s">
        <v>40</v>
      </c>
      <c r="O10" s="20" t="s">
        <v>40</v>
      </c>
      <c r="P10" s="20" t="s">
        <v>40</v>
      </c>
      <c r="Q10" s="20" t="s">
        <v>39</v>
      </c>
      <c r="R10" s="20" t="s">
        <v>40</v>
      </c>
      <c r="S10" s="20" t="s">
        <v>40</v>
      </c>
      <c r="T10" s="20"/>
      <c r="U10" s="20"/>
      <c r="V10" s="20" t="s">
        <v>39</v>
      </c>
    </row>
    <row r="11">
      <c r="B11" s="7">
        <v>165.0</v>
      </c>
      <c r="C11" s="11" t="s">
        <v>508</v>
      </c>
      <c r="D11" s="11" t="s">
        <v>509</v>
      </c>
      <c r="E11" s="7">
        <v>2016.0</v>
      </c>
      <c r="F11" s="11" t="s">
        <v>47</v>
      </c>
      <c r="G11" s="12"/>
      <c r="H11" s="12" t="s">
        <v>39</v>
      </c>
      <c r="I11" s="39">
        <v>93.0</v>
      </c>
      <c r="J11" s="14" t="s">
        <v>39</v>
      </c>
      <c r="K11" s="39">
        <v>110.0</v>
      </c>
      <c r="L11" s="12" t="s">
        <v>40</v>
      </c>
      <c r="M11" s="20" t="s">
        <v>39</v>
      </c>
      <c r="N11" s="20" t="s">
        <v>40</v>
      </c>
      <c r="O11" s="20" t="s">
        <v>39</v>
      </c>
      <c r="P11" s="20" t="s">
        <v>40</v>
      </c>
      <c r="Q11" s="20" t="s">
        <v>40</v>
      </c>
      <c r="R11" s="20" t="s">
        <v>40</v>
      </c>
      <c r="S11" s="20" t="s">
        <v>40</v>
      </c>
      <c r="T11" s="20"/>
      <c r="U11" s="20"/>
      <c r="V11" s="20" t="s">
        <v>39</v>
      </c>
    </row>
    <row r="12">
      <c r="B12" s="7">
        <v>180.0</v>
      </c>
      <c r="C12" s="11" t="s">
        <v>554</v>
      </c>
      <c r="D12" s="11" t="s">
        <v>555</v>
      </c>
      <c r="E12" s="7">
        <v>2016.0</v>
      </c>
      <c r="F12" s="11" t="s">
        <v>557</v>
      </c>
      <c r="G12" s="12"/>
      <c r="H12" s="12" t="s">
        <v>39</v>
      </c>
      <c r="I12" s="39">
        <v>55.0</v>
      </c>
      <c r="J12" s="14" t="s">
        <v>39</v>
      </c>
      <c r="K12" s="39">
        <v>71.0</v>
      </c>
      <c r="L12" s="12" t="s">
        <v>40</v>
      </c>
      <c r="M12" s="20" t="s">
        <v>39</v>
      </c>
      <c r="N12" s="20" t="s">
        <v>40</v>
      </c>
      <c r="O12" s="20" t="s">
        <v>40</v>
      </c>
      <c r="P12" s="20" t="s">
        <v>40</v>
      </c>
      <c r="Q12" s="20" t="s">
        <v>40</v>
      </c>
      <c r="R12" s="20" t="s">
        <v>39</v>
      </c>
      <c r="S12" s="20" t="s">
        <v>40</v>
      </c>
      <c r="T12" s="20"/>
      <c r="U12" s="20"/>
      <c r="V12" s="20" t="s">
        <v>39</v>
      </c>
    </row>
    <row r="13">
      <c r="B13" s="7">
        <v>221.0</v>
      </c>
      <c r="C13" s="11" t="s">
        <v>680</v>
      </c>
      <c r="D13" s="11" t="s">
        <v>681</v>
      </c>
      <c r="E13" s="7">
        <v>2015.0</v>
      </c>
      <c r="F13" s="11" t="s">
        <v>84</v>
      </c>
      <c r="G13" s="12"/>
      <c r="H13" s="12" t="s">
        <v>39</v>
      </c>
      <c r="I13" s="39">
        <v>13.0</v>
      </c>
      <c r="J13" s="14" t="s">
        <v>39</v>
      </c>
      <c r="K13" s="39">
        <v>11.0</v>
      </c>
      <c r="L13" s="12" t="s">
        <v>40</v>
      </c>
      <c r="M13" s="20" t="s">
        <v>39</v>
      </c>
      <c r="N13" s="20" t="s">
        <v>40</v>
      </c>
      <c r="O13" s="20" t="s">
        <v>40</v>
      </c>
      <c r="P13" s="20" t="s">
        <v>40</v>
      </c>
      <c r="Q13" s="20" t="s">
        <v>40</v>
      </c>
      <c r="R13" s="20" t="s">
        <v>40</v>
      </c>
      <c r="S13" s="20" t="s">
        <v>40</v>
      </c>
      <c r="T13" s="20"/>
      <c r="U13" s="20"/>
      <c r="V13" s="20" t="s">
        <v>39</v>
      </c>
    </row>
    <row r="14">
      <c r="B14" s="7">
        <v>229.0</v>
      </c>
      <c r="C14" s="11" t="s">
        <v>699</v>
      </c>
      <c r="D14" s="11" t="s">
        <v>700</v>
      </c>
      <c r="E14" s="7">
        <v>2015.0</v>
      </c>
      <c r="F14" s="11" t="s">
        <v>702</v>
      </c>
      <c r="G14" s="12"/>
      <c r="H14" s="12" t="s">
        <v>39</v>
      </c>
      <c r="I14" s="72"/>
      <c r="J14" s="14" t="s">
        <v>39</v>
      </c>
      <c r="K14" s="72"/>
      <c r="L14" s="12" t="s">
        <v>40</v>
      </c>
      <c r="M14" s="20" t="s">
        <v>40</v>
      </c>
      <c r="N14" s="20" t="s">
        <v>40</v>
      </c>
      <c r="O14" s="20" t="s">
        <v>40</v>
      </c>
      <c r="P14" s="20" t="s">
        <v>40</v>
      </c>
      <c r="Q14" s="20" t="s">
        <v>40</v>
      </c>
      <c r="R14" s="20" t="s">
        <v>39</v>
      </c>
      <c r="S14" s="20" t="s">
        <v>40</v>
      </c>
      <c r="T14" s="20"/>
      <c r="U14" s="20"/>
      <c r="V14" s="20" t="s">
        <v>39</v>
      </c>
    </row>
    <row r="15">
      <c r="B15" s="7">
        <v>250.0</v>
      </c>
      <c r="C15" s="11" t="s">
        <v>756</v>
      </c>
      <c r="D15" s="11" t="s">
        <v>757</v>
      </c>
      <c r="E15" s="7">
        <v>2015.0</v>
      </c>
      <c r="F15" s="11" t="s">
        <v>47</v>
      </c>
      <c r="G15" s="12"/>
      <c r="H15" s="12" t="s">
        <v>39</v>
      </c>
      <c r="I15" s="39">
        <v>17.0</v>
      </c>
      <c r="J15" s="12" t="s">
        <v>39</v>
      </c>
      <c r="K15" s="39">
        <v>11.0</v>
      </c>
      <c r="L15" s="12" t="s">
        <v>40</v>
      </c>
      <c r="M15" s="20" t="s">
        <v>39</v>
      </c>
      <c r="N15" s="20" t="s">
        <v>40</v>
      </c>
      <c r="O15" s="20" t="s">
        <v>40</v>
      </c>
      <c r="P15" s="20" t="s">
        <v>40</v>
      </c>
      <c r="Q15" s="20" t="s">
        <v>40</v>
      </c>
      <c r="R15" s="20" t="s">
        <v>40</v>
      </c>
      <c r="S15" s="20" t="s">
        <v>40</v>
      </c>
      <c r="T15" s="20"/>
      <c r="U15" s="20"/>
      <c r="V15" s="20" t="s">
        <v>74</v>
      </c>
    </row>
    <row r="16">
      <c r="B16" s="7">
        <v>255.0</v>
      </c>
      <c r="C16" s="11" t="s">
        <v>770</v>
      </c>
      <c r="D16" s="11" t="s">
        <v>771</v>
      </c>
      <c r="E16" s="7">
        <v>2015.0</v>
      </c>
      <c r="F16" s="11" t="s">
        <v>773</v>
      </c>
      <c r="G16" s="12"/>
      <c r="H16" s="12" t="s">
        <v>39</v>
      </c>
      <c r="I16" s="39">
        <v>30.0</v>
      </c>
      <c r="J16" s="12" t="s">
        <v>39</v>
      </c>
      <c r="K16" s="39">
        <v>34.0</v>
      </c>
      <c r="L16" s="12" t="s">
        <v>40</v>
      </c>
      <c r="M16" s="20" t="s">
        <v>39</v>
      </c>
      <c r="N16" s="20" t="s">
        <v>40</v>
      </c>
      <c r="O16" s="20" t="s">
        <v>40</v>
      </c>
      <c r="P16" s="20" t="s">
        <v>40</v>
      </c>
      <c r="Q16" s="20" t="s">
        <v>40</v>
      </c>
      <c r="R16" s="20" t="s">
        <v>40</v>
      </c>
      <c r="S16" s="20" t="s">
        <v>40</v>
      </c>
      <c r="T16" s="20"/>
      <c r="U16" s="20"/>
      <c r="V16" s="20" t="s">
        <v>39</v>
      </c>
    </row>
    <row r="17">
      <c r="B17" s="7">
        <v>279.0</v>
      </c>
      <c r="C17" s="11" t="s">
        <v>839</v>
      </c>
      <c r="D17" s="11" t="s">
        <v>840</v>
      </c>
      <c r="E17" s="7">
        <v>2015.0</v>
      </c>
      <c r="F17" s="11" t="s">
        <v>773</v>
      </c>
      <c r="G17" s="12"/>
      <c r="H17" s="12" t="s">
        <v>39</v>
      </c>
      <c r="I17" s="39">
        <v>59.0</v>
      </c>
      <c r="J17" s="12" t="s">
        <v>39</v>
      </c>
      <c r="K17" s="39">
        <v>65.0</v>
      </c>
      <c r="L17" s="12" t="s">
        <v>40</v>
      </c>
      <c r="M17" s="20" t="s">
        <v>39</v>
      </c>
      <c r="N17" s="20" t="s">
        <v>40</v>
      </c>
      <c r="O17" s="20" t="s">
        <v>40</v>
      </c>
      <c r="P17" s="20" t="s">
        <v>40</v>
      </c>
      <c r="Q17" s="20" t="s">
        <v>40</v>
      </c>
      <c r="R17" s="20" t="s">
        <v>40</v>
      </c>
      <c r="S17" s="20" t="s">
        <v>40</v>
      </c>
      <c r="T17" s="20"/>
      <c r="U17" s="20"/>
      <c r="V17" s="20" t="s">
        <v>39</v>
      </c>
    </row>
    <row r="18">
      <c r="B18" s="7">
        <v>289.0</v>
      </c>
      <c r="C18" s="11" t="s">
        <v>871</v>
      </c>
      <c r="D18" s="11" t="s">
        <v>872</v>
      </c>
      <c r="E18" s="7">
        <v>2015.0</v>
      </c>
      <c r="F18" s="11" t="s">
        <v>3763</v>
      </c>
      <c r="G18" s="12"/>
      <c r="H18" s="12" t="s">
        <v>39</v>
      </c>
      <c r="I18" s="39">
        <v>34.0</v>
      </c>
      <c r="J18" s="14" t="s">
        <v>39</v>
      </c>
      <c r="K18" s="39">
        <v>40.0</v>
      </c>
      <c r="L18" s="12" t="s">
        <v>40</v>
      </c>
      <c r="M18" s="20" t="s">
        <v>40</v>
      </c>
      <c r="N18" s="20" t="s">
        <v>40</v>
      </c>
      <c r="O18" s="20" t="s">
        <v>40</v>
      </c>
      <c r="P18" s="20" t="s">
        <v>40</v>
      </c>
      <c r="Q18" s="20" t="s">
        <v>40</v>
      </c>
      <c r="R18" s="20" t="s">
        <v>40</v>
      </c>
      <c r="S18" s="20" t="s">
        <v>40</v>
      </c>
      <c r="T18" s="20"/>
      <c r="U18" s="20"/>
      <c r="V18" s="20" t="s">
        <v>39</v>
      </c>
    </row>
    <row r="19">
      <c r="B19" s="7">
        <v>294.0</v>
      </c>
      <c r="C19" s="11" t="s">
        <v>887</v>
      </c>
      <c r="D19" s="11" t="s">
        <v>888</v>
      </c>
      <c r="E19" s="7">
        <v>2015.0</v>
      </c>
      <c r="F19" s="11" t="s">
        <v>890</v>
      </c>
      <c r="G19" s="12"/>
      <c r="H19" s="12" t="s">
        <v>39</v>
      </c>
      <c r="I19" s="39">
        <v>26.0</v>
      </c>
      <c r="J19" s="14" t="s">
        <v>39</v>
      </c>
      <c r="K19" s="39">
        <v>37.0</v>
      </c>
      <c r="L19" s="12" t="s">
        <v>40</v>
      </c>
      <c r="M19" s="20" t="s">
        <v>40</v>
      </c>
      <c r="N19" s="20" t="s">
        <v>40</v>
      </c>
      <c r="O19" s="20" t="s">
        <v>40</v>
      </c>
      <c r="P19" s="20" t="s">
        <v>40</v>
      </c>
      <c r="Q19" s="20" t="s">
        <v>40</v>
      </c>
      <c r="R19" s="20" t="s">
        <v>40</v>
      </c>
      <c r="S19" s="20" t="s">
        <v>40</v>
      </c>
      <c r="T19" s="20"/>
      <c r="U19" s="20"/>
      <c r="V19" s="20" t="s">
        <v>39</v>
      </c>
    </row>
    <row r="20">
      <c r="B20" s="7">
        <v>324.0</v>
      </c>
      <c r="C20" s="11" t="s">
        <v>977</v>
      </c>
      <c r="D20" s="11" t="s">
        <v>978</v>
      </c>
      <c r="E20" s="7">
        <v>2014.0</v>
      </c>
      <c r="F20" s="11" t="s">
        <v>980</v>
      </c>
      <c r="G20" s="12"/>
      <c r="H20" s="12" t="s">
        <v>39</v>
      </c>
      <c r="I20" s="72"/>
      <c r="J20" s="14" t="s">
        <v>39</v>
      </c>
      <c r="K20" s="72"/>
      <c r="L20" s="12" t="s">
        <v>40</v>
      </c>
      <c r="M20" s="20" t="s">
        <v>40</v>
      </c>
      <c r="N20" s="20" t="s">
        <v>40</v>
      </c>
      <c r="O20" s="20" t="s">
        <v>40</v>
      </c>
      <c r="P20" s="20" t="s">
        <v>40</v>
      </c>
      <c r="Q20" s="20" t="s">
        <v>40</v>
      </c>
      <c r="R20" s="20" t="s">
        <v>40</v>
      </c>
      <c r="S20" s="20" t="s">
        <v>40</v>
      </c>
      <c r="T20" s="20"/>
      <c r="U20" s="20"/>
      <c r="V20" s="20" t="s">
        <v>39</v>
      </c>
    </row>
    <row r="21">
      <c r="B21" s="7">
        <v>336.0</v>
      </c>
      <c r="C21" s="11" t="s">
        <v>1004</v>
      </c>
      <c r="D21" s="11" t="s">
        <v>1005</v>
      </c>
      <c r="E21" s="7">
        <v>2014.0</v>
      </c>
      <c r="F21" s="11" t="s">
        <v>84</v>
      </c>
      <c r="G21" s="12"/>
      <c r="H21" s="12" t="s">
        <v>39</v>
      </c>
      <c r="I21" s="39">
        <v>21.0</v>
      </c>
      <c r="J21" s="14" t="s">
        <v>39</v>
      </c>
      <c r="K21" s="39">
        <v>0.0</v>
      </c>
      <c r="L21" s="12" t="s">
        <v>40</v>
      </c>
      <c r="M21" s="20" t="s">
        <v>39</v>
      </c>
      <c r="N21" s="20" t="s">
        <v>40</v>
      </c>
      <c r="O21" s="20" t="s">
        <v>40</v>
      </c>
      <c r="P21" s="20" t="s">
        <v>40</v>
      </c>
      <c r="Q21" s="20" t="s">
        <v>40</v>
      </c>
      <c r="R21" s="20" t="s">
        <v>40</v>
      </c>
      <c r="S21" s="20" t="s">
        <v>40</v>
      </c>
      <c r="T21" s="20"/>
      <c r="U21" s="20"/>
      <c r="V21" s="20" t="s">
        <v>74</v>
      </c>
    </row>
    <row r="22">
      <c r="B22" s="7">
        <v>337.0</v>
      </c>
      <c r="C22" s="11" t="s">
        <v>1008</v>
      </c>
      <c r="D22" s="11" t="s">
        <v>1009</v>
      </c>
      <c r="E22" s="7">
        <v>2014.0</v>
      </c>
      <c r="F22" s="11" t="s">
        <v>140</v>
      </c>
      <c r="G22" s="12"/>
      <c r="H22" s="12" t="s">
        <v>39</v>
      </c>
      <c r="I22" s="39">
        <v>12.0</v>
      </c>
      <c r="J22" s="14" t="s">
        <v>39</v>
      </c>
      <c r="K22" s="39">
        <v>12.0</v>
      </c>
      <c r="L22" s="12" t="s">
        <v>40</v>
      </c>
      <c r="M22" s="20" t="s">
        <v>40</v>
      </c>
      <c r="N22" s="20" t="s">
        <v>40</v>
      </c>
      <c r="O22" s="20" t="s">
        <v>40</v>
      </c>
      <c r="P22" s="20" t="s">
        <v>40</v>
      </c>
      <c r="Q22" s="20" t="s">
        <v>40</v>
      </c>
      <c r="R22" s="20" t="s">
        <v>40</v>
      </c>
      <c r="S22" s="20" t="s">
        <v>40</v>
      </c>
      <c r="T22" s="20"/>
      <c r="U22" s="20"/>
      <c r="V22" s="20" t="s">
        <v>74</v>
      </c>
    </row>
    <row r="23">
      <c r="B23" s="7">
        <v>357.0</v>
      </c>
      <c r="C23" s="11" t="s">
        <v>1064</v>
      </c>
      <c r="D23" s="11" t="s">
        <v>1065</v>
      </c>
      <c r="E23" s="7">
        <v>2014.0</v>
      </c>
      <c r="F23" s="11" t="s">
        <v>1067</v>
      </c>
      <c r="G23" s="12"/>
      <c r="H23" s="12" t="s">
        <v>39</v>
      </c>
      <c r="I23" s="39">
        <v>69.0</v>
      </c>
      <c r="J23" s="14" t="s">
        <v>39</v>
      </c>
      <c r="K23" s="39">
        <v>70.0</v>
      </c>
      <c r="L23" s="12" t="s">
        <v>40</v>
      </c>
      <c r="M23" s="20" t="s">
        <v>39</v>
      </c>
      <c r="N23" s="20" t="s">
        <v>40</v>
      </c>
      <c r="O23" s="20" t="s">
        <v>40</v>
      </c>
      <c r="P23" s="20" t="s">
        <v>40</v>
      </c>
      <c r="Q23" s="20" t="s">
        <v>40</v>
      </c>
      <c r="R23" s="20" t="s">
        <v>39</v>
      </c>
      <c r="S23" s="20" t="s">
        <v>40</v>
      </c>
      <c r="T23" s="20"/>
      <c r="U23" s="20"/>
      <c r="V23" s="20" t="s">
        <v>39</v>
      </c>
    </row>
    <row r="24">
      <c r="B24" s="7">
        <v>375.0</v>
      </c>
      <c r="C24" s="11" t="s">
        <v>1106</v>
      </c>
      <c r="D24" s="11" t="s">
        <v>1107</v>
      </c>
      <c r="E24" s="7">
        <v>2013.0</v>
      </c>
      <c r="F24" s="11" t="s">
        <v>1109</v>
      </c>
      <c r="G24" s="12"/>
      <c r="H24" s="12" t="s">
        <v>39</v>
      </c>
      <c r="I24" s="72"/>
      <c r="J24" s="14" t="s">
        <v>39</v>
      </c>
      <c r="K24" s="72"/>
      <c r="L24" s="12" t="s">
        <v>40</v>
      </c>
      <c r="M24" s="20" t="s">
        <v>40</v>
      </c>
      <c r="N24" s="20" t="s">
        <v>40</v>
      </c>
      <c r="O24" s="20" t="s">
        <v>40</v>
      </c>
      <c r="P24" s="20" t="s">
        <v>40</v>
      </c>
      <c r="Q24" s="20" t="s">
        <v>40</v>
      </c>
      <c r="R24" s="20" t="s">
        <v>39</v>
      </c>
      <c r="S24" s="20" t="s">
        <v>40</v>
      </c>
      <c r="T24" s="20"/>
      <c r="U24" s="20"/>
      <c r="V24" s="20" t="s">
        <v>40</v>
      </c>
    </row>
    <row r="25">
      <c r="B25" s="7">
        <v>387.0</v>
      </c>
      <c r="C25" s="11" t="s">
        <v>1144</v>
      </c>
      <c r="D25" s="11" t="s">
        <v>1145</v>
      </c>
      <c r="E25" s="7">
        <v>2013.0</v>
      </c>
      <c r="F25" s="11" t="s">
        <v>1147</v>
      </c>
      <c r="G25" s="14"/>
      <c r="H25" s="14" t="s">
        <v>39</v>
      </c>
      <c r="I25" s="39">
        <v>95.0</v>
      </c>
      <c r="J25" s="14" t="s">
        <v>39</v>
      </c>
      <c r="K25" s="39">
        <v>110.0</v>
      </c>
      <c r="L25" s="12" t="s">
        <v>40</v>
      </c>
      <c r="M25" s="20" t="s">
        <v>39</v>
      </c>
      <c r="N25" s="20" t="s">
        <v>40</v>
      </c>
      <c r="O25" s="20" t="s">
        <v>40</v>
      </c>
      <c r="P25" s="20" t="s">
        <v>40</v>
      </c>
      <c r="Q25" s="20" t="s">
        <v>40</v>
      </c>
      <c r="R25" s="20" t="s">
        <v>39</v>
      </c>
      <c r="S25" s="20" t="s">
        <v>40</v>
      </c>
      <c r="T25" s="20"/>
      <c r="U25" s="20"/>
      <c r="V25" s="20" t="s">
        <v>39</v>
      </c>
    </row>
    <row r="26">
      <c r="B26" s="7">
        <v>388.0</v>
      </c>
      <c r="C26" s="11" t="s">
        <v>1149</v>
      </c>
      <c r="D26" s="11" t="s">
        <v>1150</v>
      </c>
      <c r="E26" s="7">
        <v>2013.0</v>
      </c>
      <c r="F26" s="11" t="s">
        <v>944</v>
      </c>
      <c r="G26" s="14"/>
      <c r="H26" s="14" t="s">
        <v>39</v>
      </c>
      <c r="I26" s="39">
        <v>61.0</v>
      </c>
      <c r="J26" s="14" t="s">
        <v>39</v>
      </c>
      <c r="K26" s="39">
        <v>73.0</v>
      </c>
      <c r="L26" s="12" t="s">
        <v>40</v>
      </c>
      <c r="M26" s="20" t="s">
        <v>40</v>
      </c>
      <c r="N26" s="20" t="s">
        <v>40</v>
      </c>
      <c r="O26" s="20" t="s">
        <v>39</v>
      </c>
      <c r="P26" s="20" t="s">
        <v>40</v>
      </c>
      <c r="Q26" s="20" t="s">
        <v>40</v>
      </c>
      <c r="R26" s="20" t="s">
        <v>40</v>
      </c>
      <c r="S26" s="20" t="s">
        <v>40</v>
      </c>
      <c r="T26" s="20"/>
      <c r="U26" s="20"/>
      <c r="V26" s="20" t="s">
        <v>39</v>
      </c>
    </row>
    <row r="27">
      <c r="B27" s="7">
        <v>414.0</v>
      </c>
      <c r="C27" s="11" t="s">
        <v>1222</v>
      </c>
      <c r="D27" s="11" t="s">
        <v>1223</v>
      </c>
      <c r="E27" s="7">
        <v>2013.0</v>
      </c>
      <c r="F27" s="11" t="s">
        <v>1147</v>
      </c>
      <c r="G27" s="14"/>
      <c r="H27" s="14" t="s">
        <v>39</v>
      </c>
      <c r="I27" s="39">
        <v>63.0</v>
      </c>
      <c r="J27" s="14" t="s">
        <v>39</v>
      </c>
      <c r="K27" s="39">
        <v>66.0</v>
      </c>
      <c r="L27" s="12" t="s">
        <v>40</v>
      </c>
      <c r="M27" s="20" t="s">
        <v>40</v>
      </c>
      <c r="N27" s="20" t="s">
        <v>40</v>
      </c>
      <c r="O27" s="20" t="s">
        <v>39</v>
      </c>
      <c r="P27" s="20" t="s">
        <v>40</v>
      </c>
      <c r="Q27" s="20" t="s">
        <v>40</v>
      </c>
      <c r="R27" s="20" t="s">
        <v>40</v>
      </c>
      <c r="S27" s="20" t="s">
        <v>40</v>
      </c>
      <c r="T27" s="20"/>
      <c r="U27" s="20"/>
      <c r="V27" s="20" t="s">
        <v>39</v>
      </c>
    </row>
    <row r="28">
      <c r="B28" s="7">
        <v>417.0</v>
      </c>
      <c r="C28" s="11" t="s">
        <v>1228</v>
      </c>
      <c r="D28" s="11" t="s">
        <v>1229</v>
      </c>
      <c r="E28" s="7">
        <v>2013.0</v>
      </c>
      <c r="F28" s="11" t="s">
        <v>47</v>
      </c>
      <c r="G28" s="14"/>
      <c r="H28" s="14" t="s">
        <v>39</v>
      </c>
      <c r="I28" s="39">
        <v>42.0</v>
      </c>
      <c r="J28" s="14" t="s">
        <v>39</v>
      </c>
      <c r="K28" s="39">
        <v>40.0</v>
      </c>
      <c r="L28" s="12" t="s">
        <v>40</v>
      </c>
      <c r="M28" s="20" t="s">
        <v>40</v>
      </c>
      <c r="N28" s="20" t="s">
        <v>40</v>
      </c>
      <c r="O28" s="20" t="s">
        <v>39</v>
      </c>
      <c r="P28" s="20" t="s">
        <v>40</v>
      </c>
      <c r="Q28" s="20" t="s">
        <v>40</v>
      </c>
      <c r="R28" s="20" t="s">
        <v>40</v>
      </c>
      <c r="S28" s="20" t="s">
        <v>40</v>
      </c>
      <c r="T28" s="20"/>
      <c r="U28" s="20"/>
      <c r="V28" s="20" t="s">
        <v>39</v>
      </c>
    </row>
    <row r="29">
      <c r="B29" s="7">
        <v>455.0</v>
      </c>
      <c r="C29" s="11" t="s">
        <v>1330</v>
      </c>
      <c r="D29" s="11" t="s">
        <v>1331</v>
      </c>
      <c r="E29" s="7">
        <v>2013.0</v>
      </c>
      <c r="F29" s="11" t="s">
        <v>47</v>
      </c>
      <c r="G29" s="12"/>
      <c r="H29" s="12" t="s">
        <v>39</v>
      </c>
      <c r="I29" s="72"/>
      <c r="J29" s="14" t="s">
        <v>39</v>
      </c>
      <c r="K29" s="72"/>
      <c r="L29" s="12" t="s">
        <v>40</v>
      </c>
      <c r="M29" s="20" t="s">
        <v>40</v>
      </c>
      <c r="N29" s="20" t="s">
        <v>40</v>
      </c>
      <c r="O29" s="20" t="s">
        <v>39</v>
      </c>
      <c r="P29" s="20" t="s">
        <v>40</v>
      </c>
      <c r="Q29" s="20" t="s">
        <v>40</v>
      </c>
      <c r="R29" s="20" t="s">
        <v>40</v>
      </c>
      <c r="S29" s="20" t="s">
        <v>40</v>
      </c>
      <c r="T29" s="20"/>
      <c r="U29" s="20"/>
      <c r="V29" s="20" t="s">
        <v>39</v>
      </c>
    </row>
    <row r="30">
      <c r="B30" s="7">
        <v>473.0</v>
      </c>
      <c r="C30" s="11" t="s">
        <v>1372</v>
      </c>
      <c r="D30" s="11" t="s">
        <v>1373</v>
      </c>
      <c r="E30" s="7">
        <v>2012.0</v>
      </c>
      <c r="F30" s="11" t="s">
        <v>370</v>
      </c>
      <c r="G30" s="14"/>
      <c r="H30" s="14" t="s">
        <v>39</v>
      </c>
      <c r="I30" s="39">
        <v>16.0</v>
      </c>
      <c r="J30" s="14" t="s">
        <v>39</v>
      </c>
      <c r="K30" s="72"/>
      <c r="L30" s="12" t="s">
        <v>40</v>
      </c>
      <c r="M30" s="20" t="s">
        <v>40</v>
      </c>
      <c r="N30" s="20" t="s">
        <v>40</v>
      </c>
      <c r="O30" s="20" t="s">
        <v>40</v>
      </c>
      <c r="P30" s="20" t="s">
        <v>40</v>
      </c>
      <c r="Q30" s="20" t="s">
        <v>40</v>
      </c>
      <c r="R30" s="20" t="s">
        <v>39</v>
      </c>
      <c r="S30" s="20" t="s">
        <v>40</v>
      </c>
      <c r="T30" s="20"/>
      <c r="U30" s="20"/>
      <c r="V30" s="20" t="s">
        <v>39</v>
      </c>
    </row>
    <row r="31">
      <c r="B31" s="7">
        <v>513.0</v>
      </c>
      <c r="C31" s="11" t="s">
        <v>1487</v>
      </c>
      <c r="D31" s="11" t="s">
        <v>1488</v>
      </c>
      <c r="E31" s="7">
        <v>2012.0</v>
      </c>
      <c r="F31" s="11" t="s">
        <v>84</v>
      </c>
      <c r="G31" s="14"/>
      <c r="H31" s="14" t="s">
        <v>39</v>
      </c>
      <c r="I31" s="39">
        <v>66.0</v>
      </c>
      <c r="J31" s="14" t="s">
        <v>39</v>
      </c>
      <c r="K31" s="39">
        <v>70.0</v>
      </c>
      <c r="L31" s="12" t="s">
        <v>40</v>
      </c>
      <c r="M31" s="20" t="s">
        <v>39</v>
      </c>
      <c r="N31" s="20" t="s">
        <v>40</v>
      </c>
      <c r="O31" s="20" t="s">
        <v>40</v>
      </c>
      <c r="P31" s="20" t="s">
        <v>40</v>
      </c>
      <c r="Q31" s="20" t="s">
        <v>40</v>
      </c>
      <c r="R31" s="20" t="s">
        <v>40</v>
      </c>
      <c r="S31" s="20" t="s">
        <v>40</v>
      </c>
      <c r="T31" s="20"/>
      <c r="U31" s="20"/>
      <c r="V31" s="20" t="s">
        <v>39</v>
      </c>
    </row>
    <row r="32">
      <c r="B32" s="7">
        <v>532.0</v>
      </c>
      <c r="C32" s="11" t="s">
        <v>1546</v>
      </c>
      <c r="D32" s="11" t="s">
        <v>1547</v>
      </c>
      <c r="E32" s="7">
        <v>2012.0</v>
      </c>
      <c r="F32" s="11" t="s">
        <v>1549</v>
      </c>
      <c r="G32" s="14"/>
      <c r="H32" s="14" t="s">
        <v>39</v>
      </c>
      <c r="I32" s="39">
        <v>27.0</v>
      </c>
      <c r="J32" s="14" t="s">
        <v>39</v>
      </c>
      <c r="K32" s="39">
        <v>21.0</v>
      </c>
      <c r="L32" s="12" t="s">
        <v>40</v>
      </c>
      <c r="M32" s="20" t="s">
        <v>39</v>
      </c>
      <c r="N32" s="20" t="s">
        <v>39</v>
      </c>
      <c r="O32" s="20" t="s">
        <v>40</v>
      </c>
      <c r="P32" s="20" t="s">
        <v>40</v>
      </c>
      <c r="Q32" s="20" t="s">
        <v>40</v>
      </c>
      <c r="R32" s="20" t="s">
        <v>40</v>
      </c>
      <c r="S32" s="20" t="s">
        <v>40</v>
      </c>
      <c r="T32" s="20"/>
      <c r="U32" s="20"/>
      <c r="V32" s="20" t="s">
        <v>39</v>
      </c>
    </row>
    <row r="33">
      <c r="B33" s="7">
        <v>540.0</v>
      </c>
      <c r="C33" s="11" t="s">
        <v>1563</v>
      </c>
      <c r="D33" s="11" t="s">
        <v>1564</v>
      </c>
      <c r="E33" s="7">
        <v>2011.0</v>
      </c>
      <c r="F33" s="11" t="s">
        <v>821</v>
      </c>
      <c r="G33" s="12"/>
      <c r="H33" s="12" t="s">
        <v>39</v>
      </c>
      <c r="I33" s="39">
        <v>30.0</v>
      </c>
      <c r="J33" s="14" t="s">
        <v>39</v>
      </c>
      <c r="K33" s="39">
        <v>150.0</v>
      </c>
      <c r="L33" s="12" t="s">
        <v>40</v>
      </c>
      <c r="M33" s="20" t="s">
        <v>39</v>
      </c>
      <c r="N33" s="20" t="s">
        <v>40</v>
      </c>
      <c r="O33" s="20" t="s">
        <v>40</v>
      </c>
      <c r="P33" s="20" t="s">
        <v>40</v>
      </c>
      <c r="Q33" s="20" t="s">
        <v>40</v>
      </c>
      <c r="R33" s="20" t="s">
        <v>40</v>
      </c>
      <c r="S33" s="20" t="s">
        <v>40</v>
      </c>
      <c r="T33" s="20"/>
      <c r="U33" s="20"/>
      <c r="V33" s="20" t="s">
        <v>39</v>
      </c>
    </row>
    <row r="34">
      <c r="B34" s="7">
        <v>543.0</v>
      </c>
      <c r="C34" s="11" t="s">
        <v>1575</v>
      </c>
      <c r="D34" s="11" t="s">
        <v>1576</v>
      </c>
      <c r="E34" s="7">
        <v>2011.0</v>
      </c>
      <c r="F34" s="11" t="s">
        <v>773</v>
      </c>
      <c r="G34" s="14"/>
      <c r="H34" s="14" t="s">
        <v>39</v>
      </c>
      <c r="I34" s="39">
        <v>65.0</v>
      </c>
      <c r="J34" s="14" t="s">
        <v>39</v>
      </c>
      <c r="K34" s="39">
        <v>62.0</v>
      </c>
      <c r="L34" s="12" t="s">
        <v>40</v>
      </c>
      <c r="M34" s="20" t="s">
        <v>39</v>
      </c>
      <c r="N34" s="20" t="s">
        <v>40</v>
      </c>
      <c r="O34" s="20" t="s">
        <v>40</v>
      </c>
      <c r="P34" s="20" t="s">
        <v>40</v>
      </c>
      <c r="Q34" s="20" t="s">
        <v>40</v>
      </c>
      <c r="R34" s="20" t="s">
        <v>40</v>
      </c>
      <c r="S34" s="20" t="s">
        <v>40</v>
      </c>
      <c r="T34" s="20"/>
      <c r="U34" s="20"/>
      <c r="V34" s="20" t="s">
        <v>39</v>
      </c>
    </row>
    <row r="35">
      <c r="B35" s="7">
        <v>597.0</v>
      </c>
      <c r="C35" s="11" t="s">
        <v>1703</v>
      </c>
      <c r="D35" s="11" t="s">
        <v>1704</v>
      </c>
      <c r="E35" s="7">
        <v>2011.0</v>
      </c>
      <c r="F35" s="11" t="s">
        <v>490</v>
      </c>
      <c r="G35" s="12"/>
      <c r="H35" s="12" t="s">
        <v>39</v>
      </c>
      <c r="I35" s="39" t="s">
        <v>74</v>
      </c>
      <c r="J35" s="14" t="s">
        <v>39</v>
      </c>
      <c r="K35" s="39" t="s">
        <v>74</v>
      </c>
      <c r="L35" s="12" t="s">
        <v>40</v>
      </c>
      <c r="M35" s="20" t="s">
        <v>39</v>
      </c>
      <c r="N35" s="20" t="s">
        <v>40</v>
      </c>
      <c r="O35" s="20" t="s">
        <v>40</v>
      </c>
      <c r="P35" s="20" t="s">
        <v>40</v>
      </c>
      <c r="Q35" s="20" t="s">
        <v>40</v>
      </c>
      <c r="R35" s="20" t="s">
        <v>40</v>
      </c>
      <c r="S35" s="20" t="s">
        <v>40</v>
      </c>
      <c r="T35" s="20"/>
      <c r="U35" s="20"/>
      <c r="V35" s="20" t="s">
        <v>40</v>
      </c>
    </row>
    <row r="36">
      <c r="B36" s="7">
        <v>604.0</v>
      </c>
      <c r="C36" s="11" t="s">
        <v>1719</v>
      </c>
      <c r="D36" s="11" t="s">
        <v>1720</v>
      </c>
      <c r="E36" s="7">
        <v>2011.0</v>
      </c>
      <c r="F36" s="11" t="s">
        <v>1653</v>
      </c>
      <c r="G36" s="14"/>
      <c r="H36" s="14" t="s">
        <v>39</v>
      </c>
      <c r="I36" s="39">
        <v>8.0</v>
      </c>
      <c r="J36" s="14" t="s">
        <v>39</v>
      </c>
      <c r="K36" s="39">
        <v>8.0</v>
      </c>
      <c r="L36" s="12" t="s">
        <v>40</v>
      </c>
      <c r="M36" s="20" t="s">
        <v>40</v>
      </c>
      <c r="N36" s="20" t="s">
        <v>40</v>
      </c>
      <c r="O36" s="20" t="s">
        <v>40</v>
      </c>
      <c r="P36" s="20" t="s">
        <v>40</v>
      </c>
      <c r="Q36" s="20" t="s">
        <v>40</v>
      </c>
      <c r="R36" s="20" t="s">
        <v>40</v>
      </c>
      <c r="S36" s="20" t="s">
        <v>40</v>
      </c>
      <c r="T36" s="20"/>
      <c r="U36" s="20"/>
      <c r="V36" s="20" t="s">
        <v>40</v>
      </c>
    </row>
    <row r="37">
      <c r="B37" s="7">
        <v>665.0</v>
      </c>
      <c r="C37" s="11" t="s">
        <v>1865</v>
      </c>
      <c r="D37" s="11" t="s">
        <v>1866</v>
      </c>
      <c r="E37" s="7">
        <v>2010.0</v>
      </c>
      <c r="F37" s="11" t="s">
        <v>1868</v>
      </c>
      <c r="G37" s="14"/>
      <c r="H37" s="14" t="s">
        <v>39</v>
      </c>
      <c r="I37" s="39">
        <v>14.0</v>
      </c>
      <c r="J37" s="14" t="s">
        <v>39</v>
      </c>
      <c r="K37" s="39">
        <v>13.0</v>
      </c>
      <c r="L37" s="12" t="s">
        <v>40</v>
      </c>
      <c r="M37" s="20" t="s">
        <v>39</v>
      </c>
      <c r="N37" s="20" t="s">
        <v>40</v>
      </c>
      <c r="O37" s="20" t="s">
        <v>40</v>
      </c>
      <c r="P37" s="20" t="s">
        <v>40</v>
      </c>
      <c r="Q37" s="20" t="s">
        <v>40</v>
      </c>
      <c r="R37" s="20" t="s">
        <v>40</v>
      </c>
      <c r="S37" s="20" t="s">
        <v>40</v>
      </c>
      <c r="T37" s="20"/>
      <c r="U37" s="20"/>
      <c r="V37" s="20" t="s">
        <v>39</v>
      </c>
    </row>
    <row r="38">
      <c r="B38" s="7">
        <v>686.0</v>
      </c>
      <c r="C38" s="11" t="s">
        <v>1900</v>
      </c>
      <c r="D38" s="11" t="s">
        <v>1901</v>
      </c>
      <c r="E38" s="7">
        <v>2009.0</v>
      </c>
      <c r="F38" s="11" t="s">
        <v>490</v>
      </c>
      <c r="G38" s="14"/>
      <c r="H38" s="14" t="s">
        <v>39</v>
      </c>
      <c r="I38" s="39" t="s">
        <v>74</v>
      </c>
      <c r="J38" s="14" t="s">
        <v>39</v>
      </c>
      <c r="K38" s="39" t="s">
        <v>74</v>
      </c>
      <c r="L38" s="12" t="s">
        <v>40</v>
      </c>
      <c r="M38" s="20" t="s">
        <v>40</v>
      </c>
      <c r="N38" s="20" t="s">
        <v>40</v>
      </c>
      <c r="O38" s="20" t="s">
        <v>40</v>
      </c>
      <c r="P38" s="20" t="s">
        <v>40</v>
      </c>
      <c r="Q38" s="20" t="s">
        <v>40</v>
      </c>
      <c r="R38" s="20" t="s">
        <v>39</v>
      </c>
      <c r="S38" s="20" t="s">
        <v>3840</v>
      </c>
      <c r="T38" s="20"/>
      <c r="U38" s="20"/>
      <c r="V38" s="20" t="s">
        <v>39</v>
      </c>
    </row>
    <row r="39">
      <c r="B39" s="7">
        <v>694.0</v>
      </c>
      <c r="C39" s="11" t="s">
        <v>1915</v>
      </c>
      <c r="D39" s="11" t="s">
        <v>1916</v>
      </c>
      <c r="E39" s="7">
        <v>2009.0</v>
      </c>
      <c r="F39" s="11" t="s">
        <v>534</v>
      </c>
      <c r="G39" s="12"/>
      <c r="H39" s="12" t="s">
        <v>39</v>
      </c>
      <c r="I39" s="39" t="s">
        <v>74</v>
      </c>
      <c r="J39" s="14" t="s">
        <v>39</v>
      </c>
      <c r="K39" s="39" t="s">
        <v>74</v>
      </c>
      <c r="L39" s="12" t="s">
        <v>40</v>
      </c>
      <c r="M39" s="20" t="s">
        <v>40</v>
      </c>
      <c r="N39" s="20" t="s">
        <v>40</v>
      </c>
      <c r="O39" s="20" t="s">
        <v>40</v>
      </c>
      <c r="P39" s="20" t="s">
        <v>40</v>
      </c>
      <c r="Q39" s="20" t="s">
        <v>40</v>
      </c>
      <c r="R39" s="20" t="s">
        <v>40</v>
      </c>
      <c r="S39" s="20" t="s">
        <v>40</v>
      </c>
      <c r="T39" s="20"/>
      <c r="U39" s="20"/>
      <c r="V39" s="20" t="s">
        <v>40</v>
      </c>
    </row>
    <row r="40">
      <c r="B40" s="7">
        <v>731.0</v>
      </c>
      <c r="C40" s="11" t="s">
        <v>1984</v>
      </c>
      <c r="D40" s="11" t="s">
        <v>1985</v>
      </c>
      <c r="E40" s="7">
        <v>2009.0</v>
      </c>
      <c r="F40" s="11" t="s">
        <v>64</v>
      </c>
      <c r="G40" s="12"/>
      <c r="H40" s="12" t="s">
        <v>39</v>
      </c>
      <c r="I40" s="40">
        <v>32.0</v>
      </c>
      <c r="J40" s="14" t="s">
        <v>39</v>
      </c>
      <c r="K40" s="40">
        <v>32.0</v>
      </c>
      <c r="L40" s="12" t="s">
        <v>40</v>
      </c>
      <c r="M40" s="20" t="s">
        <v>40</v>
      </c>
      <c r="N40" s="20" t="s">
        <v>40</v>
      </c>
      <c r="O40" s="20" t="s">
        <v>40</v>
      </c>
      <c r="P40" s="20" t="s">
        <v>40</v>
      </c>
      <c r="Q40" s="20" t="s">
        <v>39</v>
      </c>
      <c r="R40" s="20" t="s">
        <v>40</v>
      </c>
      <c r="S40" s="20" t="s">
        <v>40</v>
      </c>
      <c r="T40" s="20"/>
      <c r="U40" s="20"/>
      <c r="V40" s="20" t="s">
        <v>40</v>
      </c>
    </row>
    <row r="41">
      <c r="B41" s="7">
        <v>757.0</v>
      </c>
      <c r="C41" s="11" t="s">
        <v>2036</v>
      </c>
      <c r="D41" s="11" t="s">
        <v>2037</v>
      </c>
      <c r="E41" s="7">
        <v>2008.0</v>
      </c>
      <c r="F41" s="11" t="s">
        <v>2039</v>
      </c>
      <c r="G41" s="12"/>
      <c r="H41" s="12" t="s">
        <v>39</v>
      </c>
      <c r="I41" s="72"/>
      <c r="J41" s="14" t="s">
        <v>39</v>
      </c>
      <c r="K41" s="72"/>
      <c r="L41" s="12" t="s">
        <v>40</v>
      </c>
      <c r="M41" s="20" t="s">
        <v>40</v>
      </c>
      <c r="N41" s="20" t="s">
        <v>40</v>
      </c>
      <c r="O41" s="20" t="s">
        <v>40</v>
      </c>
      <c r="P41" s="20" t="s">
        <v>40</v>
      </c>
      <c r="Q41" s="20" t="s">
        <v>40</v>
      </c>
      <c r="R41" s="20" t="s">
        <v>39</v>
      </c>
      <c r="S41" s="20" t="s">
        <v>40</v>
      </c>
      <c r="T41" s="20"/>
      <c r="U41" s="20"/>
      <c r="V41" s="20" t="s">
        <v>74</v>
      </c>
    </row>
    <row r="42">
      <c r="B42" s="7">
        <v>804.0</v>
      </c>
      <c r="C42" s="11" t="s">
        <v>2160</v>
      </c>
      <c r="D42" s="11" t="s">
        <v>2161</v>
      </c>
      <c r="E42" s="7">
        <v>2007.0</v>
      </c>
      <c r="F42" s="11" t="s">
        <v>47</v>
      </c>
      <c r="G42" s="14"/>
      <c r="H42" s="14" t="s">
        <v>39</v>
      </c>
      <c r="I42" s="39">
        <v>30.0</v>
      </c>
      <c r="J42" s="14" t="s">
        <v>39</v>
      </c>
      <c r="K42" s="39">
        <v>27.0</v>
      </c>
      <c r="L42" s="12" t="s">
        <v>40</v>
      </c>
      <c r="M42" s="20" t="s">
        <v>40</v>
      </c>
      <c r="N42" s="20" t="s">
        <v>40</v>
      </c>
      <c r="O42" s="20" t="s">
        <v>40</v>
      </c>
      <c r="P42" s="20" t="s">
        <v>40</v>
      </c>
      <c r="Q42" s="20" t="s">
        <v>40</v>
      </c>
      <c r="R42" s="20" t="s">
        <v>40</v>
      </c>
      <c r="S42" s="20" t="s">
        <v>39</v>
      </c>
      <c r="T42" s="20"/>
      <c r="U42" s="20"/>
      <c r="V42" s="20" t="s">
        <v>40</v>
      </c>
    </row>
    <row r="43">
      <c r="B43" s="7">
        <v>820.0</v>
      </c>
      <c r="C43" s="11" t="s">
        <v>2207</v>
      </c>
      <c r="D43" s="11" t="s">
        <v>2208</v>
      </c>
      <c r="E43" s="7">
        <v>2007.0</v>
      </c>
      <c r="F43" s="11" t="s">
        <v>2210</v>
      </c>
      <c r="G43" s="12"/>
      <c r="H43" s="12" t="s">
        <v>39</v>
      </c>
      <c r="I43" s="72"/>
      <c r="J43" s="14" t="s">
        <v>39</v>
      </c>
      <c r="K43" s="72"/>
      <c r="L43" s="12" t="s">
        <v>40</v>
      </c>
      <c r="M43" s="20" t="s">
        <v>39</v>
      </c>
      <c r="N43" s="20" t="s">
        <v>40</v>
      </c>
      <c r="O43" s="20" t="s">
        <v>39</v>
      </c>
      <c r="P43" s="20" t="s">
        <v>40</v>
      </c>
      <c r="Q43" s="20" t="s">
        <v>40</v>
      </c>
      <c r="R43" s="20" t="s">
        <v>39</v>
      </c>
      <c r="S43" s="20" t="s">
        <v>40</v>
      </c>
      <c r="T43" s="20"/>
      <c r="U43" s="20"/>
      <c r="V43" s="20" t="s">
        <v>39</v>
      </c>
    </row>
    <row r="44">
      <c r="B44" s="7">
        <v>824.0</v>
      </c>
      <c r="C44" s="11" t="s">
        <v>2220</v>
      </c>
      <c r="D44" s="11" t="s">
        <v>2221</v>
      </c>
      <c r="E44" s="7">
        <v>2007.0</v>
      </c>
      <c r="F44" s="11" t="s">
        <v>47</v>
      </c>
      <c r="G44" s="14"/>
      <c r="H44" s="14" t="s">
        <v>39</v>
      </c>
      <c r="I44" s="39">
        <v>32.0</v>
      </c>
      <c r="J44" s="14" t="s">
        <v>39</v>
      </c>
      <c r="K44" s="39">
        <v>35.0</v>
      </c>
      <c r="L44" s="12" t="s">
        <v>40</v>
      </c>
      <c r="M44" s="20" t="s">
        <v>40</v>
      </c>
      <c r="N44" s="20" t="s">
        <v>40</v>
      </c>
      <c r="O44" s="20" t="s">
        <v>40</v>
      </c>
      <c r="P44" s="20" t="s">
        <v>40</v>
      </c>
      <c r="Q44" s="20" t="s">
        <v>40</v>
      </c>
      <c r="R44" s="20" t="s">
        <v>40</v>
      </c>
      <c r="S44" s="20" t="s">
        <v>40</v>
      </c>
      <c r="T44" s="20"/>
      <c r="U44" s="20"/>
      <c r="V44" s="20" t="s">
        <v>39</v>
      </c>
    </row>
    <row r="45">
      <c r="B45" s="7">
        <v>827.0</v>
      </c>
      <c r="C45" s="11" t="s">
        <v>2229</v>
      </c>
      <c r="D45" s="11" t="s">
        <v>2230</v>
      </c>
      <c r="E45" s="7">
        <v>2007.0</v>
      </c>
      <c r="F45" s="11" t="s">
        <v>2232</v>
      </c>
      <c r="G45" s="14"/>
      <c r="H45" s="14" t="s">
        <v>39</v>
      </c>
      <c r="I45" s="39">
        <v>30.0</v>
      </c>
      <c r="J45" s="14" t="s">
        <v>39</v>
      </c>
      <c r="K45" s="39">
        <v>30.0</v>
      </c>
      <c r="L45" s="12" t="s">
        <v>40</v>
      </c>
      <c r="M45" s="20" t="s">
        <v>39</v>
      </c>
      <c r="N45" s="20" t="s">
        <v>40</v>
      </c>
      <c r="O45" s="20" t="s">
        <v>40</v>
      </c>
      <c r="P45" s="20" t="s">
        <v>40</v>
      </c>
      <c r="Q45" s="20" t="s">
        <v>40</v>
      </c>
      <c r="R45" s="20" t="s">
        <v>40</v>
      </c>
      <c r="S45" s="20" t="s">
        <v>40</v>
      </c>
      <c r="T45" s="20"/>
      <c r="U45" s="20"/>
      <c r="V45" s="20" t="s">
        <v>39</v>
      </c>
    </row>
    <row r="46">
      <c r="B46" s="7">
        <v>832.0</v>
      </c>
      <c r="C46" s="11" t="s">
        <v>2244</v>
      </c>
      <c r="D46" s="11" t="s">
        <v>2245</v>
      </c>
      <c r="E46" s="7">
        <v>2007.0</v>
      </c>
      <c r="F46" s="11" t="s">
        <v>944</v>
      </c>
      <c r="G46" s="12"/>
      <c r="H46" s="12" t="s">
        <v>39</v>
      </c>
      <c r="I46" s="72"/>
      <c r="J46" s="14" t="s">
        <v>39</v>
      </c>
      <c r="K46" s="72"/>
      <c r="L46" s="12" t="s">
        <v>40</v>
      </c>
      <c r="M46" s="20" t="s">
        <v>39</v>
      </c>
      <c r="N46" s="20" t="s">
        <v>40</v>
      </c>
      <c r="O46" s="20" t="s">
        <v>40</v>
      </c>
      <c r="P46" s="20" t="s">
        <v>40</v>
      </c>
      <c r="Q46" s="20" t="s">
        <v>40</v>
      </c>
      <c r="R46" s="20" t="s">
        <v>40</v>
      </c>
      <c r="S46" s="20" t="s">
        <v>40</v>
      </c>
      <c r="T46" s="20"/>
      <c r="U46" s="20"/>
      <c r="V46" s="20" t="s">
        <v>74</v>
      </c>
    </row>
    <row r="47">
      <c r="B47" s="7">
        <v>862.0</v>
      </c>
      <c r="C47" s="11" t="s">
        <v>2320</v>
      </c>
      <c r="D47" s="11" t="s">
        <v>2321</v>
      </c>
      <c r="E47" s="7">
        <v>2006.0</v>
      </c>
      <c r="F47" s="11" t="s">
        <v>1868</v>
      </c>
      <c r="G47" s="14"/>
      <c r="H47" s="14" t="s">
        <v>39</v>
      </c>
      <c r="I47" s="39">
        <v>16.0</v>
      </c>
      <c r="J47" s="14" t="s">
        <v>39</v>
      </c>
      <c r="K47" s="39">
        <v>16.0</v>
      </c>
      <c r="L47" s="12" t="s">
        <v>40</v>
      </c>
      <c r="M47" s="20" t="s">
        <v>40</v>
      </c>
      <c r="N47" s="20" t="s">
        <v>40</v>
      </c>
      <c r="O47" s="20" t="s">
        <v>40</v>
      </c>
      <c r="P47" s="20" t="s">
        <v>40</v>
      </c>
      <c r="Q47" s="20" t="s">
        <v>40</v>
      </c>
      <c r="R47" s="20" t="s">
        <v>39</v>
      </c>
      <c r="S47" s="20" t="s">
        <v>40</v>
      </c>
      <c r="T47" s="20"/>
      <c r="U47" s="20"/>
      <c r="V47" s="20" t="s">
        <v>39</v>
      </c>
    </row>
    <row r="48">
      <c r="B48" s="7">
        <v>879.0</v>
      </c>
      <c r="C48" s="11" t="s">
        <v>2364</v>
      </c>
      <c r="D48" s="11" t="s">
        <v>2365</v>
      </c>
      <c r="E48" s="7">
        <v>2006.0</v>
      </c>
      <c r="F48" s="11" t="s">
        <v>1569</v>
      </c>
      <c r="G48" s="12"/>
      <c r="H48" s="12" t="s">
        <v>39</v>
      </c>
      <c r="I48" s="72"/>
      <c r="J48" s="14" t="s">
        <v>39</v>
      </c>
      <c r="K48" s="72"/>
      <c r="L48" s="12" t="s">
        <v>40</v>
      </c>
      <c r="M48" s="20" t="s">
        <v>40</v>
      </c>
      <c r="N48" s="20" t="s">
        <v>40</v>
      </c>
      <c r="O48" s="20" t="s">
        <v>40</v>
      </c>
      <c r="P48" s="20" t="s">
        <v>40</v>
      </c>
      <c r="Q48" s="20" t="s">
        <v>40</v>
      </c>
      <c r="R48" s="20" t="s">
        <v>39</v>
      </c>
      <c r="S48" s="20" t="s">
        <v>40</v>
      </c>
      <c r="T48" s="20"/>
      <c r="U48" s="20"/>
      <c r="V48" s="20" t="s">
        <v>39</v>
      </c>
    </row>
    <row r="49">
      <c r="B49" s="7">
        <v>969.0</v>
      </c>
      <c r="C49" s="11" t="s">
        <v>2577</v>
      </c>
      <c r="D49" s="11" t="s">
        <v>2578</v>
      </c>
      <c r="E49" s="7">
        <v>2004.0</v>
      </c>
      <c r="F49" s="11" t="s">
        <v>2580</v>
      </c>
      <c r="G49" s="12"/>
      <c r="H49" s="12" t="s">
        <v>39</v>
      </c>
      <c r="I49" s="72"/>
      <c r="J49" s="14" t="s">
        <v>39</v>
      </c>
      <c r="K49" s="72"/>
      <c r="L49" s="12" t="s">
        <v>40</v>
      </c>
      <c r="M49" s="20" t="s">
        <v>39</v>
      </c>
      <c r="N49" s="20" t="s">
        <v>40</v>
      </c>
      <c r="O49" s="20" t="s">
        <v>40</v>
      </c>
      <c r="P49" s="20" t="s">
        <v>40</v>
      </c>
      <c r="Q49" s="20" t="s">
        <v>40</v>
      </c>
      <c r="R49" s="20" t="s">
        <v>40</v>
      </c>
      <c r="S49" s="20" t="s">
        <v>40</v>
      </c>
      <c r="T49" s="20"/>
      <c r="U49" s="20"/>
      <c r="V49" s="20" t="s">
        <v>39</v>
      </c>
    </row>
    <row r="50">
      <c r="C50" s="11" t="s">
        <v>3482</v>
      </c>
      <c r="D50" s="11" t="s">
        <v>3483</v>
      </c>
      <c r="E50" s="7">
        <v>2021.0</v>
      </c>
      <c r="F50" s="39" t="s">
        <v>84</v>
      </c>
      <c r="H50" s="39" t="s">
        <v>39</v>
      </c>
      <c r="I50" s="40"/>
      <c r="J50" s="39" t="s">
        <v>39</v>
      </c>
      <c r="K50" s="40"/>
      <c r="L50" s="39" t="s">
        <v>40</v>
      </c>
      <c r="M50" s="20" t="s">
        <v>40</v>
      </c>
      <c r="N50" s="20" t="s">
        <v>40</v>
      </c>
      <c r="O50" s="20" t="s">
        <v>40</v>
      </c>
      <c r="P50" s="20" t="s">
        <v>40</v>
      </c>
      <c r="Q50" s="20" t="s">
        <v>40</v>
      </c>
      <c r="R50" s="20" t="s">
        <v>40</v>
      </c>
      <c r="S50" s="20" t="s">
        <v>39</v>
      </c>
      <c r="T50" s="20" t="s">
        <v>40</v>
      </c>
      <c r="U50" s="20" t="s">
        <v>39</v>
      </c>
      <c r="V50" s="20" t="s">
        <v>39</v>
      </c>
    </row>
    <row r="51">
      <c r="C51" s="11" t="s">
        <v>3529</v>
      </c>
      <c r="D51" s="11" t="s">
        <v>3530</v>
      </c>
      <c r="E51" s="7">
        <v>2021.0</v>
      </c>
      <c r="F51" s="11" t="s">
        <v>3531</v>
      </c>
      <c r="H51" s="39" t="s">
        <v>39</v>
      </c>
      <c r="I51" s="40"/>
      <c r="J51" s="39" t="s">
        <v>39</v>
      </c>
      <c r="K51" s="40"/>
      <c r="L51" s="39" t="s">
        <v>40</v>
      </c>
      <c r="M51" s="20" t="s">
        <v>40</v>
      </c>
      <c r="N51" s="20" t="s">
        <v>40</v>
      </c>
      <c r="O51" s="20" t="s">
        <v>40</v>
      </c>
      <c r="P51" s="20" t="s">
        <v>40</v>
      </c>
      <c r="Q51" s="20" t="s">
        <v>40</v>
      </c>
      <c r="R51" s="20" t="s">
        <v>39</v>
      </c>
      <c r="S51" s="20" t="s">
        <v>40</v>
      </c>
      <c r="T51" s="20" t="s">
        <v>39</v>
      </c>
      <c r="U51" s="20" t="s">
        <v>40</v>
      </c>
      <c r="V51" s="20" t="s">
        <v>39</v>
      </c>
    </row>
    <row r="52">
      <c r="C52" s="11" t="s">
        <v>3564</v>
      </c>
      <c r="D52" s="11" t="s">
        <v>3565</v>
      </c>
      <c r="E52" s="7">
        <v>2020.0</v>
      </c>
      <c r="F52" s="39" t="s">
        <v>84</v>
      </c>
      <c r="H52" s="39" t="s">
        <v>39</v>
      </c>
      <c r="I52" s="40"/>
      <c r="J52" s="39" t="s">
        <v>39</v>
      </c>
      <c r="K52" s="40"/>
      <c r="L52" s="39" t="s">
        <v>40</v>
      </c>
      <c r="M52" s="20" t="s">
        <v>39</v>
      </c>
      <c r="N52" s="20" t="s">
        <v>40</v>
      </c>
      <c r="O52" s="20" t="s">
        <v>40</v>
      </c>
      <c r="P52" s="20" t="s">
        <v>40</v>
      </c>
      <c r="Q52" s="20" t="s">
        <v>40</v>
      </c>
      <c r="R52" s="20" t="s">
        <v>40</v>
      </c>
      <c r="S52" s="20" t="s">
        <v>40</v>
      </c>
      <c r="T52" s="20" t="s">
        <v>40</v>
      </c>
      <c r="U52" s="20" t="s">
        <v>40</v>
      </c>
      <c r="V52" s="20" t="s">
        <v>74</v>
      </c>
    </row>
    <row r="53">
      <c r="C53" s="11" t="s">
        <v>3595</v>
      </c>
      <c r="D53" s="11" t="s">
        <v>3596</v>
      </c>
      <c r="E53" s="7">
        <v>2020.0</v>
      </c>
      <c r="F53" s="39" t="s">
        <v>47</v>
      </c>
      <c r="H53" s="39" t="s">
        <v>39</v>
      </c>
      <c r="I53" s="40"/>
      <c r="J53" s="39" t="s">
        <v>39</v>
      </c>
      <c r="K53" s="40"/>
      <c r="L53" s="39" t="s">
        <v>40</v>
      </c>
      <c r="M53" s="20" t="s">
        <v>40</v>
      </c>
      <c r="N53" s="20" t="s">
        <v>40</v>
      </c>
      <c r="O53" s="20" t="s">
        <v>39</v>
      </c>
      <c r="P53" s="20" t="s">
        <v>40</v>
      </c>
      <c r="Q53" s="20" t="s">
        <v>40</v>
      </c>
      <c r="R53" s="20" t="s">
        <v>40</v>
      </c>
      <c r="S53" s="20" t="s">
        <v>40</v>
      </c>
      <c r="T53" s="20" t="s">
        <v>40</v>
      </c>
      <c r="U53" s="20" t="s">
        <v>40</v>
      </c>
      <c r="V53" s="20" t="s">
        <v>39</v>
      </c>
    </row>
    <row r="54">
      <c r="C54" s="11" t="s">
        <v>3611</v>
      </c>
      <c r="D54" s="11" t="s">
        <v>3612</v>
      </c>
      <c r="E54" s="7">
        <v>2020.0</v>
      </c>
      <c r="F54" s="40"/>
      <c r="H54" s="39" t="s">
        <v>39</v>
      </c>
      <c r="I54" s="40"/>
      <c r="J54" s="39" t="s">
        <v>39</v>
      </c>
      <c r="K54" s="40"/>
      <c r="L54" s="39" t="s">
        <v>40</v>
      </c>
      <c r="M54" s="20" t="s">
        <v>39</v>
      </c>
      <c r="N54" s="20" t="s">
        <v>40</v>
      </c>
      <c r="O54" s="20" t="s">
        <v>40</v>
      </c>
      <c r="P54" s="20" t="s">
        <v>40</v>
      </c>
      <c r="Q54" s="20" t="s">
        <v>40</v>
      </c>
      <c r="R54" s="20" t="s">
        <v>40</v>
      </c>
      <c r="S54" s="20" t="s">
        <v>40</v>
      </c>
      <c r="T54" s="20" t="s">
        <v>39</v>
      </c>
      <c r="U54" s="20" t="s">
        <v>40</v>
      </c>
      <c r="V54" s="20" t="s">
        <v>39</v>
      </c>
    </row>
    <row r="55">
      <c r="C55" s="11" t="s">
        <v>3649</v>
      </c>
      <c r="D55" s="11" t="s">
        <v>3650</v>
      </c>
      <c r="E55" s="7">
        <v>2020.0</v>
      </c>
      <c r="F55" s="39" t="s">
        <v>3651</v>
      </c>
      <c r="H55" s="39" t="s">
        <v>39</v>
      </c>
      <c r="I55" s="40"/>
      <c r="J55" s="39" t="s">
        <v>39</v>
      </c>
      <c r="K55" s="40"/>
      <c r="L55" s="39" t="s">
        <v>40</v>
      </c>
      <c r="M55" s="20" t="s">
        <v>39</v>
      </c>
      <c r="N55" s="20" t="s">
        <v>40</v>
      </c>
      <c r="O55" s="20" t="s">
        <v>40</v>
      </c>
      <c r="P55" s="20" t="s">
        <v>40</v>
      </c>
      <c r="Q55" s="20" t="s">
        <v>40</v>
      </c>
      <c r="R55" s="20" t="s">
        <v>40</v>
      </c>
      <c r="S55" s="20" t="s">
        <v>40</v>
      </c>
      <c r="T55" s="20" t="s">
        <v>40</v>
      </c>
      <c r="U55" s="20" t="s">
        <v>40</v>
      </c>
      <c r="V55" s="20" t="s">
        <v>40</v>
      </c>
    </row>
    <row r="56">
      <c r="C56" s="11" t="s">
        <v>3661</v>
      </c>
      <c r="D56" s="11" t="s">
        <v>3662</v>
      </c>
      <c r="E56" s="7">
        <v>2019.0</v>
      </c>
      <c r="F56" s="39" t="s">
        <v>47</v>
      </c>
      <c r="H56" s="39" t="s">
        <v>39</v>
      </c>
      <c r="I56" s="40"/>
      <c r="J56" s="39" t="s">
        <v>39</v>
      </c>
      <c r="K56" s="40"/>
      <c r="L56" s="39" t="s">
        <v>40</v>
      </c>
      <c r="M56" s="20" t="s">
        <v>39</v>
      </c>
      <c r="N56" s="20" t="s">
        <v>40</v>
      </c>
      <c r="O56" s="20" t="s">
        <v>39</v>
      </c>
      <c r="P56" s="20" t="s">
        <v>40</v>
      </c>
      <c r="Q56" s="20" t="s">
        <v>40</v>
      </c>
      <c r="R56" s="20" t="s">
        <v>40</v>
      </c>
      <c r="S56" s="20" t="s">
        <v>40</v>
      </c>
      <c r="T56" s="20" t="s">
        <v>40</v>
      </c>
      <c r="U56" s="20" t="s">
        <v>40</v>
      </c>
      <c r="V56" s="20" t="s">
        <v>74</v>
      </c>
    </row>
    <row r="57">
      <c r="C57" s="11" t="s">
        <v>3688</v>
      </c>
      <c r="D57" s="11" t="s">
        <v>3689</v>
      </c>
      <c r="E57" s="7">
        <v>2019.0</v>
      </c>
      <c r="F57" s="39" t="s">
        <v>84</v>
      </c>
      <c r="H57" s="39" t="s">
        <v>39</v>
      </c>
      <c r="I57" s="40"/>
      <c r="J57" s="39" t="s">
        <v>39</v>
      </c>
      <c r="K57" s="40"/>
      <c r="L57" s="39" t="s">
        <v>40</v>
      </c>
      <c r="M57" s="20" t="s">
        <v>39</v>
      </c>
      <c r="N57" s="20" t="s">
        <v>40</v>
      </c>
      <c r="O57" s="20" t="s">
        <v>40</v>
      </c>
      <c r="P57" s="20" t="s">
        <v>40</v>
      </c>
      <c r="Q57" s="20" t="s">
        <v>40</v>
      </c>
      <c r="R57" s="20" t="s">
        <v>39</v>
      </c>
      <c r="S57" s="20" t="s">
        <v>40</v>
      </c>
      <c r="T57" s="20" t="s">
        <v>39</v>
      </c>
      <c r="U57" s="20" t="s">
        <v>40</v>
      </c>
      <c r="V57" s="20" t="s">
        <v>39</v>
      </c>
    </row>
    <row r="58">
      <c r="C58" s="11" t="s">
        <v>3451</v>
      </c>
      <c r="D58" s="11" t="s">
        <v>3452</v>
      </c>
      <c r="E58" s="7">
        <v>2021.0</v>
      </c>
      <c r="F58" s="39" t="s">
        <v>3453</v>
      </c>
      <c r="G58" s="81"/>
      <c r="H58" s="39" t="s">
        <v>39</v>
      </c>
      <c r="I58" s="40"/>
      <c r="J58" s="39" t="s">
        <v>39</v>
      </c>
      <c r="K58" s="40"/>
      <c r="L58" s="39" t="s">
        <v>40</v>
      </c>
      <c r="M58" s="20" t="s">
        <v>39</v>
      </c>
      <c r="N58" s="20" t="s">
        <v>40</v>
      </c>
      <c r="O58" s="20" t="s">
        <v>40</v>
      </c>
      <c r="P58" s="20" t="s">
        <v>40</v>
      </c>
      <c r="Q58" s="20" t="s">
        <v>40</v>
      </c>
      <c r="R58" s="20" t="s">
        <v>39</v>
      </c>
      <c r="S58" s="20" t="s">
        <v>40</v>
      </c>
      <c r="T58" s="20" t="s">
        <v>39</v>
      </c>
      <c r="U58" s="20" t="s">
        <v>40</v>
      </c>
      <c r="V58" s="20" t="s">
        <v>39</v>
      </c>
    </row>
    <row r="59">
      <c r="C59" s="11" t="s">
        <v>3477</v>
      </c>
      <c r="D59" s="11" t="s">
        <v>3478</v>
      </c>
      <c r="E59" s="7">
        <v>2021.0</v>
      </c>
      <c r="F59" s="39" t="s">
        <v>84</v>
      </c>
      <c r="G59" s="81"/>
      <c r="H59" s="39" t="s">
        <v>39</v>
      </c>
      <c r="I59" s="40"/>
      <c r="J59" s="39" t="s">
        <v>39</v>
      </c>
      <c r="K59" s="40"/>
      <c r="L59" s="39" t="s">
        <v>40</v>
      </c>
      <c r="M59" s="20" t="s">
        <v>39</v>
      </c>
      <c r="N59" s="20" t="s">
        <v>40</v>
      </c>
      <c r="O59" s="20" t="s">
        <v>40</v>
      </c>
      <c r="P59" s="20" t="s">
        <v>40</v>
      </c>
      <c r="Q59" s="20" t="s">
        <v>40</v>
      </c>
      <c r="R59" s="20" t="s">
        <v>40</v>
      </c>
      <c r="S59" s="20" t="s">
        <v>40</v>
      </c>
      <c r="T59" s="20" t="s">
        <v>39</v>
      </c>
      <c r="U59" s="20" t="s">
        <v>40</v>
      </c>
      <c r="V59" s="20" t="s">
        <v>39</v>
      </c>
    </row>
    <row r="60">
      <c r="G60" s="81"/>
      <c r="H60" s="81"/>
      <c r="I60" s="81"/>
      <c r="J60" s="81"/>
      <c r="K60" s="81"/>
    </row>
    <row r="61">
      <c r="G61" s="81"/>
      <c r="H61" s="81"/>
      <c r="I61" s="81"/>
      <c r="J61" s="81"/>
      <c r="K61" s="81"/>
      <c r="Q61" s="56" t="s">
        <v>39</v>
      </c>
      <c r="R61" s="56" t="s">
        <v>40</v>
      </c>
      <c r="S61" s="56" t="s">
        <v>3841</v>
      </c>
      <c r="T61" s="56"/>
      <c r="U61" s="56"/>
      <c r="V61" s="56" t="s">
        <v>3474</v>
      </c>
    </row>
    <row r="62">
      <c r="G62" s="81"/>
      <c r="H62" s="81"/>
      <c r="I62" s="81"/>
      <c r="J62" s="81"/>
      <c r="K62" s="81"/>
      <c r="Q62" s="49">
        <f>COUNTIF(V3:V59, "Y")</f>
        <v>42</v>
      </c>
      <c r="R62" s="49">
        <f>COUNTIF(V3:V59, "N")</f>
        <v>8</v>
      </c>
      <c r="S62" s="49">
        <f>COUNTIFS(V3:V59,"&lt;&gt;Y",V3:V59,"&lt;&gt;N")</f>
        <v>7</v>
      </c>
      <c r="T62" s="49">
        <f>sum(Q62:S62)</f>
        <v>57</v>
      </c>
      <c r="U62" s="49"/>
      <c r="V62" s="49">
        <f t="shared" ref="V62:V63" si="1">sum(Q62:S62)</f>
        <v>57</v>
      </c>
    </row>
    <row r="63">
      <c r="G63" s="81"/>
      <c r="H63" s="81"/>
      <c r="I63" s="81"/>
      <c r="J63" s="81"/>
      <c r="K63" s="81"/>
      <c r="Q63" s="49">
        <f>Q62/V62</f>
        <v>0.7368421053</v>
      </c>
      <c r="R63" s="49">
        <f>R62/V62</f>
        <v>0.1403508772</v>
      </c>
      <c r="S63" s="49">
        <f>S62/V62</f>
        <v>0.1228070175</v>
      </c>
      <c r="T63" s="49"/>
      <c r="U63" s="49"/>
      <c r="V63" s="49">
        <f t="shared" si="1"/>
        <v>1</v>
      </c>
    </row>
    <row r="64">
      <c r="K64" s="81"/>
    </row>
    <row r="65">
      <c r="K65" s="81"/>
    </row>
    <row r="66">
      <c r="K66" s="81"/>
    </row>
    <row r="67">
      <c r="K67" s="81"/>
    </row>
    <row r="68">
      <c r="K68" s="81"/>
    </row>
    <row r="69">
      <c r="K69" s="81"/>
    </row>
    <row r="70">
      <c r="K70" s="81"/>
    </row>
    <row r="71">
      <c r="K71" s="81"/>
    </row>
    <row r="72">
      <c r="K72" s="81"/>
    </row>
    <row r="73">
      <c r="G73" s="81"/>
      <c r="H73" s="81"/>
      <c r="I73" s="81"/>
      <c r="J73" s="81"/>
      <c r="K73" s="81"/>
    </row>
    <row r="74">
      <c r="G74" s="81"/>
      <c r="H74" s="81"/>
      <c r="I74" s="81"/>
      <c r="J74" s="81"/>
      <c r="K74" s="81"/>
    </row>
    <row r="75">
      <c r="G75" s="81"/>
      <c r="H75" s="81"/>
      <c r="I75" s="81"/>
      <c r="J75" s="81"/>
      <c r="K75" s="81"/>
    </row>
    <row r="76">
      <c r="G76" s="81"/>
      <c r="H76" s="81"/>
      <c r="I76" s="81"/>
      <c r="J76" s="81"/>
      <c r="K76" s="81"/>
    </row>
    <row r="77">
      <c r="G77" s="81"/>
      <c r="H77" s="81"/>
      <c r="I77" s="81"/>
      <c r="J77" s="81"/>
      <c r="K77" s="81"/>
    </row>
    <row r="78">
      <c r="G78" s="81"/>
      <c r="H78" s="81"/>
      <c r="I78" s="81"/>
      <c r="J78" s="81"/>
      <c r="K78" s="81"/>
    </row>
    <row r="79">
      <c r="G79" s="81"/>
      <c r="H79" s="81"/>
      <c r="I79" s="81"/>
      <c r="J79" s="81"/>
      <c r="K79" s="81"/>
    </row>
    <row r="80">
      <c r="G80" s="81"/>
      <c r="H80" s="81"/>
      <c r="I80" s="81"/>
      <c r="J80" s="81"/>
      <c r="K80" s="81"/>
    </row>
    <row r="81">
      <c r="G81" s="81"/>
      <c r="H81" s="81"/>
      <c r="I81" s="81"/>
      <c r="J81" s="81"/>
      <c r="K81" s="81"/>
    </row>
    <row r="82">
      <c r="G82" s="81"/>
      <c r="H82" s="81"/>
      <c r="I82" s="81"/>
      <c r="J82" s="81"/>
      <c r="K82" s="81"/>
    </row>
    <row r="83">
      <c r="G83" s="81"/>
      <c r="H83" s="81"/>
      <c r="I83" s="81"/>
      <c r="J83" s="81"/>
      <c r="K83" s="81"/>
    </row>
    <row r="84">
      <c r="G84" s="81"/>
      <c r="H84" s="81"/>
      <c r="I84" s="81"/>
      <c r="J84" s="81"/>
      <c r="K84" s="81"/>
    </row>
    <row r="85">
      <c r="G85" s="81"/>
      <c r="H85" s="81"/>
      <c r="I85" s="81"/>
      <c r="J85" s="81"/>
      <c r="K85" s="81"/>
    </row>
    <row r="86">
      <c r="G86" s="81"/>
      <c r="H86" s="81"/>
      <c r="I86" s="81"/>
      <c r="J86" s="81"/>
      <c r="K86" s="81"/>
    </row>
    <row r="87">
      <c r="G87" s="81"/>
      <c r="H87" s="81"/>
      <c r="I87" s="81"/>
      <c r="J87" s="81"/>
      <c r="K87" s="81"/>
    </row>
    <row r="88">
      <c r="G88" s="81"/>
      <c r="H88" s="81"/>
      <c r="I88" s="81"/>
      <c r="J88" s="81"/>
      <c r="K88" s="81"/>
    </row>
    <row r="89">
      <c r="G89" s="81"/>
      <c r="H89" s="81"/>
      <c r="I89" s="81"/>
      <c r="J89" s="81"/>
      <c r="K89" s="81"/>
    </row>
    <row r="90">
      <c r="G90" s="81"/>
      <c r="H90" s="81"/>
      <c r="I90" s="81"/>
      <c r="J90" s="81"/>
      <c r="K90" s="81"/>
    </row>
    <row r="91">
      <c r="G91" s="81"/>
      <c r="H91" s="81"/>
      <c r="I91" s="81"/>
      <c r="J91" s="81"/>
      <c r="K91" s="81"/>
    </row>
    <row r="92">
      <c r="G92" s="81"/>
      <c r="H92" s="81"/>
      <c r="I92" s="81"/>
      <c r="J92" s="81"/>
      <c r="K92" s="81"/>
    </row>
    <row r="93">
      <c r="G93" s="81"/>
      <c r="H93" s="81"/>
      <c r="I93" s="81"/>
      <c r="J93" s="81"/>
      <c r="K93" s="81"/>
    </row>
    <row r="94">
      <c r="G94" s="81"/>
      <c r="H94" s="81"/>
      <c r="I94" s="81"/>
      <c r="J94" s="81"/>
      <c r="K94" s="81"/>
    </row>
    <row r="95">
      <c r="G95" s="81"/>
      <c r="H95" s="81"/>
      <c r="I95" s="81"/>
      <c r="J95" s="81"/>
      <c r="K95" s="81"/>
    </row>
    <row r="96">
      <c r="G96" s="81"/>
      <c r="H96" s="81"/>
      <c r="I96" s="81"/>
      <c r="J96" s="81"/>
      <c r="K96" s="81"/>
    </row>
    <row r="97">
      <c r="G97" s="81"/>
      <c r="H97" s="81"/>
      <c r="I97" s="81"/>
      <c r="J97" s="81"/>
      <c r="K97" s="81"/>
    </row>
    <row r="98">
      <c r="G98" s="81"/>
      <c r="H98" s="81"/>
      <c r="I98" s="81"/>
      <c r="J98" s="81"/>
      <c r="K98" s="81"/>
    </row>
    <row r="99">
      <c r="G99" s="81"/>
      <c r="H99" s="81"/>
      <c r="I99" s="81"/>
      <c r="J99" s="81"/>
      <c r="K99" s="81"/>
    </row>
    <row r="100">
      <c r="G100" s="81"/>
      <c r="H100" s="81"/>
      <c r="I100" s="81"/>
      <c r="J100" s="81"/>
      <c r="K100" s="81"/>
    </row>
    <row r="101">
      <c r="G101" s="81"/>
      <c r="H101" s="81"/>
      <c r="I101" s="81"/>
      <c r="J101" s="81"/>
      <c r="K101" s="81"/>
    </row>
    <row r="102">
      <c r="G102" s="81"/>
      <c r="H102" s="81"/>
      <c r="I102" s="81"/>
      <c r="J102" s="81"/>
      <c r="K102" s="81"/>
    </row>
    <row r="103">
      <c r="G103" s="81"/>
      <c r="H103" s="81"/>
      <c r="I103" s="81"/>
      <c r="J103" s="81"/>
      <c r="K103" s="81"/>
    </row>
    <row r="104">
      <c r="G104" s="81"/>
      <c r="H104" s="81"/>
      <c r="I104" s="81"/>
      <c r="J104" s="81"/>
      <c r="K104" s="81"/>
    </row>
    <row r="105">
      <c r="G105" s="81"/>
      <c r="H105" s="81"/>
      <c r="I105" s="81"/>
      <c r="J105" s="81"/>
      <c r="K105" s="81"/>
    </row>
    <row r="106">
      <c r="G106" s="81"/>
      <c r="H106" s="81"/>
      <c r="I106" s="81"/>
      <c r="J106" s="81"/>
      <c r="K106" s="81"/>
    </row>
    <row r="107">
      <c r="G107" s="81"/>
      <c r="H107" s="81"/>
      <c r="I107" s="81"/>
      <c r="J107" s="81"/>
      <c r="K107" s="81"/>
    </row>
    <row r="108">
      <c r="G108" s="81"/>
      <c r="H108" s="81"/>
      <c r="I108" s="81"/>
      <c r="J108" s="81"/>
      <c r="K108" s="81"/>
    </row>
    <row r="109">
      <c r="G109" s="81"/>
      <c r="H109" s="81"/>
      <c r="I109" s="81"/>
      <c r="J109" s="81"/>
      <c r="K109" s="81"/>
    </row>
    <row r="110">
      <c r="G110" s="81"/>
      <c r="H110" s="81"/>
      <c r="I110" s="81"/>
      <c r="J110" s="81"/>
      <c r="K110" s="81"/>
    </row>
    <row r="111">
      <c r="G111" s="81"/>
      <c r="H111" s="81"/>
      <c r="I111" s="81"/>
      <c r="J111" s="81"/>
      <c r="K111" s="81"/>
    </row>
    <row r="112">
      <c r="G112" s="81"/>
      <c r="H112" s="81"/>
      <c r="I112" s="81"/>
      <c r="J112" s="81"/>
      <c r="K112" s="81"/>
    </row>
    <row r="113">
      <c r="G113" s="81"/>
      <c r="H113" s="81"/>
      <c r="I113" s="81"/>
      <c r="J113" s="81"/>
      <c r="K113" s="81"/>
    </row>
    <row r="114">
      <c r="G114" s="81"/>
      <c r="H114" s="81"/>
      <c r="I114" s="81"/>
      <c r="J114" s="81"/>
      <c r="K114" s="81"/>
    </row>
    <row r="115">
      <c r="G115" s="81"/>
      <c r="H115" s="81"/>
      <c r="I115" s="81"/>
      <c r="J115" s="81"/>
      <c r="K115" s="81"/>
    </row>
    <row r="116">
      <c r="G116" s="81"/>
      <c r="H116" s="81"/>
      <c r="I116" s="81"/>
      <c r="J116" s="81"/>
      <c r="K116" s="81"/>
    </row>
    <row r="117">
      <c r="G117" s="81"/>
      <c r="H117" s="81"/>
      <c r="I117" s="81"/>
      <c r="J117" s="81"/>
      <c r="K117" s="81"/>
    </row>
    <row r="118">
      <c r="G118" s="81"/>
      <c r="H118" s="81"/>
      <c r="I118" s="81"/>
      <c r="J118" s="81"/>
      <c r="K118" s="81"/>
    </row>
    <row r="119">
      <c r="G119" s="81"/>
      <c r="H119" s="81"/>
      <c r="I119" s="81"/>
      <c r="J119" s="81"/>
      <c r="K119" s="81"/>
    </row>
    <row r="120">
      <c r="G120" s="81"/>
      <c r="H120" s="81"/>
      <c r="I120" s="81"/>
      <c r="J120" s="81"/>
      <c r="K120" s="81"/>
    </row>
    <row r="121">
      <c r="G121" s="81"/>
      <c r="H121" s="81"/>
      <c r="I121" s="81"/>
      <c r="J121" s="81"/>
      <c r="K121" s="81"/>
    </row>
    <row r="122">
      <c r="G122" s="81"/>
      <c r="H122" s="81"/>
      <c r="I122" s="81"/>
      <c r="J122" s="81"/>
      <c r="K122" s="81"/>
    </row>
    <row r="123">
      <c r="G123" s="81"/>
      <c r="H123" s="81"/>
      <c r="I123" s="81"/>
      <c r="J123" s="81"/>
      <c r="K123" s="81"/>
    </row>
    <row r="124">
      <c r="G124" s="81"/>
      <c r="H124" s="81"/>
      <c r="I124" s="81"/>
      <c r="J124" s="81"/>
      <c r="K124" s="81"/>
    </row>
    <row r="125">
      <c r="G125" s="81"/>
      <c r="H125" s="81"/>
      <c r="I125" s="81"/>
      <c r="J125" s="81"/>
      <c r="K125" s="81"/>
    </row>
    <row r="126">
      <c r="G126" s="81"/>
      <c r="H126" s="81"/>
      <c r="I126" s="81"/>
      <c r="J126" s="81"/>
      <c r="K126" s="81"/>
    </row>
    <row r="127">
      <c r="G127" s="81"/>
      <c r="H127" s="81"/>
      <c r="I127" s="81"/>
      <c r="J127" s="81"/>
      <c r="K127" s="81"/>
    </row>
    <row r="128">
      <c r="G128" s="81"/>
      <c r="H128" s="81"/>
      <c r="I128" s="81"/>
      <c r="J128" s="81"/>
      <c r="K128" s="81"/>
    </row>
    <row r="129">
      <c r="G129" s="81"/>
      <c r="H129" s="81"/>
      <c r="I129" s="81"/>
      <c r="J129" s="81"/>
      <c r="K129" s="81"/>
    </row>
    <row r="130">
      <c r="G130" s="81"/>
      <c r="H130" s="81"/>
      <c r="I130" s="81"/>
      <c r="J130" s="81"/>
      <c r="K130" s="81"/>
    </row>
    <row r="131">
      <c r="G131" s="81"/>
      <c r="H131" s="81"/>
      <c r="I131" s="81"/>
      <c r="J131" s="81"/>
      <c r="K131" s="81"/>
    </row>
    <row r="132">
      <c r="G132" s="81"/>
      <c r="H132" s="81"/>
      <c r="I132" s="81"/>
      <c r="J132" s="81"/>
      <c r="K132" s="81"/>
    </row>
    <row r="133">
      <c r="G133" s="81"/>
      <c r="H133" s="81"/>
      <c r="I133" s="81"/>
      <c r="J133" s="81"/>
      <c r="K133" s="81"/>
    </row>
    <row r="134">
      <c r="G134" s="81"/>
      <c r="H134" s="81"/>
      <c r="I134" s="81"/>
      <c r="J134" s="81"/>
      <c r="K134" s="81"/>
    </row>
    <row r="135">
      <c r="G135" s="81"/>
      <c r="H135" s="81"/>
      <c r="I135" s="81"/>
      <c r="J135" s="81"/>
      <c r="K135" s="81"/>
    </row>
    <row r="136">
      <c r="G136" s="81"/>
      <c r="H136" s="81"/>
      <c r="I136" s="81"/>
      <c r="J136" s="81"/>
      <c r="K136" s="81"/>
    </row>
    <row r="137">
      <c r="G137" s="81"/>
      <c r="H137" s="81"/>
      <c r="I137" s="81"/>
      <c r="J137" s="81"/>
      <c r="K137" s="81"/>
    </row>
    <row r="138">
      <c r="G138" s="81"/>
      <c r="H138" s="81"/>
      <c r="I138" s="81"/>
      <c r="J138" s="81"/>
      <c r="K138" s="81"/>
    </row>
    <row r="139">
      <c r="G139" s="81"/>
      <c r="H139" s="81"/>
      <c r="I139" s="81"/>
      <c r="J139" s="81"/>
      <c r="K139" s="81"/>
    </row>
    <row r="140">
      <c r="G140" s="81"/>
      <c r="H140" s="81"/>
      <c r="I140" s="81"/>
      <c r="J140" s="81"/>
      <c r="K140" s="81"/>
    </row>
    <row r="141">
      <c r="G141" s="81"/>
      <c r="H141" s="81"/>
      <c r="I141" s="81"/>
      <c r="J141" s="81"/>
      <c r="K141" s="81"/>
    </row>
    <row r="142">
      <c r="G142" s="81"/>
      <c r="H142" s="81"/>
      <c r="I142" s="81"/>
      <c r="J142" s="81"/>
      <c r="K142" s="81"/>
    </row>
    <row r="143">
      <c r="G143" s="81"/>
      <c r="H143" s="81"/>
      <c r="I143" s="81"/>
      <c r="J143" s="81"/>
      <c r="K143" s="81"/>
    </row>
    <row r="144">
      <c r="G144" s="81"/>
      <c r="H144" s="81"/>
      <c r="I144" s="81"/>
      <c r="J144" s="81"/>
      <c r="K144" s="81"/>
    </row>
    <row r="145">
      <c r="G145" s="81"/>
      <c r="H145" s="81"/>
      <c r="I145" s="81"/>
      <c r="J145" s="81"/>
      <c r="K145" s="81"/>
    </row>
    <row r="146">
      <c r="G146" s="81"/>
      <c r="H146" s="81"/>
      <c r="I146" s="81"/>
      <c r="J146" s="81"/>
      <c r="K146" s="81"/>
    </row>
    <row r="147">
      <c r="G147" s="81"/>
      <c r="H147" s="81"/>
      <c r="I147" s="81"/>
      <c r="J147" s="81"/>
      <c r="K147" s="81"/>
    </row>
    <row r="148">
      <c r="G148" s="81"/>
      <c r="H148" s="81"/>
      <c r="I148" s="81"/>
      <c r="J148" s="81"/>
      <c r="K148" s="81"/>
    </row>
    <row r="149">
      <c r="G149" s="81"/>
      <c r="H149" s="81"/>
      <c r="I149" s="81"/>
      <c r="J149" s="81"/>
      <c r="K149" s="81"/>
    </row>
    <row r="150">
      <c r="G150" s="81"/>
      <c r="H150" s="81"/>
      <c r="I150" s="81"/>
      <c r="J150" s="81"/>
      <c r="K150" s="81"/>
    </row>
    <row r="151">
      <c r="G151" s="81"/>
      <c r="H151" s="81"/>
      <c r="I151" s="81"/>
      <c r="J151" s="81"/>
      <c r="K151" s="81"/>
    </row>
    <row r="152">
      <c r="G152" s="81"/>
      <c r="H152" s="81"/>
      <c r="I152" s="81"/>
      <c r="J152" s="81"/>
      <c r="K152" s="81"/>
    </row>
    <row r="153">
      <c r="G153" s="81"/>
      <c r="H153" s="81"/>
      <c r="I153" s="81"/>
      <c r="J153" s="81"/>
      <c r="K153" s="81"/>
    </row>
    <row r="154">
      <c r="G154" s="81"/>
      <c r="H154" s="81"/>
      <c r="I154" s="81"/>
      <c r="J154" s="81"/>
      <c r="K154" s="81"/>
    </row>
    <row r="155">
      <c r="G155" s="81"/>
      <c r="H155" s="81"/>
      <c r="I155" s="81"/>
      <c r="J155" s="81"/>
      <c r="K155" s="81"/>
    </row>
    <row r="156">
      <c r="G156" s="81"/>
      <c r="H156" s="81"/>
      <c r="I156" s="81"/>
      <c r="J156" s="81"/>
      <c r="K156" s="81"/>
    </row>
    <row r="157">
      <c r="G157" s="81"/>
      <c r="H157" s="81"/>
      <c r="I157" s="81"/>
      <c r="J157" s="81"/>
      <c r="K157" s="81"/>
    </row>
    <row r="158">
      <c r="G158" s="81"/>
      <c r="H158" s="81"/>
      <c r="I158" s="81"/>
      <c r="J158" s="81"/>
      <c r="K158" s="81"/>
    </row>
    <row r="159">
      <c r="G159" s="81"/>
      <c r="H159" s="81"/>
      <c r="I159" s="81"/>
      <c r="J159" s="81"/>
      <c r="K159" s="81"/>
    </row>
    <row r="160">
      <c r="G160" s="81"/>
      <c r="H160" s="81"/>
      <c r="I160" s="81"/>
      <c r="J160" s="81"/>
      <c r="K160" s="81"/>
    </row>
    <row r="161">
      <c r="G161" s="81"/>
      <c r="H161" s="81"/>
      <c r="I161" s="81"/>
      <c r="J161" s="81"/>
      <c r="K161" s="81"/>
    </row>
    <row r="162">
      <c r="G162" s="81"/>
      <c r="H162" s="81"/>
      <c r="I162" s="81"/>
      <c r="J162" s="81"/>
      <c r="K162" s="81"/>
    </row>
    <row r="163">
      <c r="G163" s="81"/>
      <c r="H163" s="81"/>
      <c r="I163" s="81"/>
      <c r="J163" s="81"/>
      <c r="K163" s="81"/>
    </row>
    <row r="164">
      <c r="G164" s="81"/>
      <c r="H164" s="81"/>
      <c r="I164" s="81"/>
      <c r="J164" s="81"/>
      <c r="K164" s="81"/>
    </row>
    <row r="165">
      <c r="G165" s="81"/>
      <c r="H165" s="81"/>
      <c r="I165" s="81"/>
      <c r="J165" s="81"/>
      <c r="K165" s="81"/>
    </row>
    <row r="166">
      <c r="G166" s="81"/>
      <c r="H166" s="81"/>
      <c r="I166" s="81"/>
      <c r="J166" s="81"/>
      <c r="K166" s="81"/>
    </row>
    <row r="167">
      <c r="G167" s="81"/>
      <c r="H167" s="81"/>
      <c r="I167" s="81"/>
      <c r="J167" s="81"/>
      <c r="K167" s="81"/>
    </row>
    <row r="168">
      <c r="G168" s="81"/>
      <c r="H168" s="81"/>
      <c r="I168" s="81"/>
      <c r="J168" s="81"/>
      <c r="K168" s="81"/>
    </row>
    <row r="169">
      <c r="G169" s="81"/>
      <c r="H169" s="81"/>
      <c r="I169" s="81"/>
      <c r="J169" s="81"/>
      <c r="K169" s="81"/>
    </row>
    <row r="170">
      <c r="G170" s="81"/>
      <c r="H170" s="81"/>
      <c r="I170" s="81"/>
      <c r="J170" s="81"/>
      <c r="K170" s="81"/>
    </row>
    <row r="171">
      <c r="G171" s="81"/>
      <c r="H171" s="81"/>
      <c r="I171" s="81"/>
      <c r="J171" s="81"/>
      <c r="K171" s="81"/>
    </row>
    <row r="172">
      <c r="G172" s="81"/>
      <c r="H172" s="81"/>
      <c r="I172" s="81"/>
      <c r="J172" s="81"/>
      <c r="K172" s="81"/>
    </row>
    <row r="173">
      <c r="G173" s="81"/>
      <c r="H173" s="81"/>
      <c r="I173" s="81"/>
      <c r="J173" s="81"/>
      <c r="K173" s="81"/>
    </row>
    <row r="174">
      <c r="G174" s="81"/>
      <c r="H174" s="81"/>
      <c r="I174" s="81"/>
      <c r="J174" s="81"/>
      <c r="K174" s="81"/>
    </row>
    <row r="175">
      <c r="G175" s="81"/>
      <c r="H175" s="81"/>
      <c r="I175" s="81"/>
      <c r="J175" s="81"/>
      <c r="K175" s="81"/>
    </row>
    <row r="176">
      <c r="G176" s="81"/>
      <c r="H176" s="81"/>
      <c r="I176" s="81"/>
      <c r="J176" s="81"/>
      <c r="K176" s="81"/>
    </row>
    <row r="177">
      <c r="G177" s="81"/>
      <c r="H177" s="81"/>
      <c r="I177" s="81"/>
      <c r="J177" s="81"/>
      <c r="K177" s="81"/>
    </row>
    <row r="178">
      <c r="G178" s="81"/>
      <c r="H178" s="81"/>
      <c r="I178" s="81"/>
      <c r="J178" s="81"/>
      <c r="K178" s="81"/>
    </row>
    <row r="179">
      <c r="G179" s="81"/>
      <c r="H179" s="81"/>
      <c r="I179" s="81"/>
      <c r="J179" s="81"/>
      <c r="K179" s="81"/>
    </row>
    <row r="180">
      <c r="G180" s="81"/>
      <c r="H180" s="81"/>
      <c r="I180" s="81"/>
      <c r="J180" s="81"/>
      <c r="K180" s="81"/>
    </row>
    <row r="181">
      <c r="G181" s="81"/>
      <c r="H181" s="81"/>
      <c r="I181" s="81"/>
      <c r="J181" s="81"/>
      <c r="K181" s="81"/>
    </row>
    <row r="182">
      <c r="G182" s="81"/>
      <c r="H182" s="81"/>
      <c r="I182" s="81"/>
      <c r="J182" s="81"/>
      <c r="K182" s="81"/>
    </row>
    <row r="183">
      <c r="G183" s="81"/>
      <c r="H183" s="81"/>
      <c r="I183" s="81"/>
      <c r="J183" s="81"/>
      <c r="K183" s="81"/>
    </row>
    <row r="184">
      <c r="G184" s="81"/>
      <c r="H184" s="81"/>
      <c r="I184" s="81"/>
      <c r="J184" s="81"/>
      <c r="K184" s="81"/>
    </row>
    <row r="185">
      <c r="G185" s="81"/>
      <c r="H185" s="81"/>
      <c r="I185" s="81"/>
      <c r="J185" s="81"/>
      <c r="K185" s="81"/>
    </row>
    <row r="186">
      <c r="G186" s="81"/>
      <c r="H186" s="81"/>
      <c r="I186" s="81"/>
      <c r="J186" s="81"/>
      <c r="K186" s="81"/>
    </row>
    <row r="187">
      <c r="G187" s="81"/>
      <c r="H187" s="81"/>
      <c r="I187" s="81"/>
      <c r="J187" s="81"/>
      <c r="K187" s="81"/>
    </row>
    <row r="188">
      <c r="G188" s="81"/>
      <c r="H188" s="81"/>
      <c r="I188" s="81"/>
      <c r="J188" s="81"/>
      <c r="K188" s="81"/>
    </row>
    <row r="189">
      <c r="G189" s="81"/>
      <c r="H189" s="81"/>
      <c r="I189" s="81"/>
      <c r="J189" s="81"/>
      <c r="K189" s="81"/>
    </row>
    <row r="190">
      <c r="G190" s="81"/>
      <c r="H190" s="81"/>
      <c r="I190" s="81"/>
      <c r="J190" s="81"/>
      <c r="K190" s="81"/>
    </row>
    <row r="191">
      <c r="G191" s="81"/>
      <c r="H191" s="81"/>
      <c r="I191" s="81"/>
      <c r="J191" s="81"/>
      <c r="K191" s="81"/>
    </row>
    <row r="192">
      <c r="G192" s="81"/>
      <c r="H192" s="81"/>
      <c r="I192" s="81"/>
      <c r="J192" s="81"/>
      <c r="K192" s="81"/>
    </row>
    <row r="193">
      <c r="G193" s="81"/>
      <c r="H193" s="81"/>
      <c r="I193" s="81"/>
      <c r="J193" s="81"/>
      <c r="K193" s="81"/>
    </row>
    <row r="194">
      <c r="G194" s="81"/>
      <c r="H194" s="81"/>
      <c r="I194" s="81"/>
      <c r="J194" s="81"/>
      <c r="K194" s="81"/>
    </row>
    <row r="195">
      <c r="G195" s="81"/>
      <c r="H195" s="81"/>
      <c r="I195" s="81"/>
      <c r="J195" s="81"/>
      <c r="K195" s="81"/>
    </row>
    <row r="196">
      <c r="G196" s="81"/>
      <c r="H196" s="81"/>
      <c r="I196" s="81"/>
      <c r="J196" s="81"/>
      <c r="K196" s="81"/>
    </row>
    <row r="197">
      <c r="G197" s="81"/>
      <c r="H197" s="81"/>
      <c r="I197" s="81"/>
      <c r="J197" s="81"/>
      <c r="K197" s="81"/>
    </row>
    <row r="198">
      <c r="G198" s="81"/>
      <c r="H198" s="81"/>
      <c r="I198" s="81"/>
      <c r="J198" s="81"/>
      <c r="K198" s="81"/>
    </row>
    <row r="199">
      <c r="G199" s="81"/>
      <c r="H199" s="81"/>
      <c r="I199" s="81"/>
      <c r="J199" s="81"/>
      <c r="K199" s="81"/>
    </row>
    <row r="200">
      <c r="G200" s="81"/>
      <c r="H200" s="81"/>
      <c r="I200" s="81"/>
      <c r="J200" s="81"/>
      <c r="K200" s="81"/>
    </row>
    <row r="201">
      <c r="G201" s="81"/>
      <c r="H201" s="81"/>
      <c r="I201" s="81"/>
      <c r="J201" s="81"/>
      <c r="K201" s="81"/>
    </row>
    <row r="202">
      <c r="G202" s="81"/>
      <c r="H202" s="81"/>
      <c r="I202" s="81"/>
      <c r="J202" s="81"/>
      <c r="K202" s="81"/>
    </row>
    <row r="203">
      <c r="G203" s="81"/>
      <c r="H203" s="81"/>
      <c r="I203" s="81"/>
      <c r="J203" s="81"/>
      <c r="K203" s="81"/>
    </row>
    <row r="204">
      <c r="G204" s="81"/>
      <c r="H204" s="81"/>
      <c r="I204" s="81"/>
      <c r="J204" s="81"/>
      <c r="K204" s="81"/>
    </row>
    <row r="205">
      <c r="G205" s="81"/>
      <c r="H205" s="81"/>
      <c r="I205" s="81"/>
      <c r="J205" s="81"/>
      <c r="K205" s="81"/>
    </row>
    <row r="206">
      <c r="G206" s="81"/>
      <c r="H206" s="81"/>
      <c r="I206" s="81"/>
      <c r="J206" s="81"/>
      <c r="K206" s="81"/>
    </row>
    <row r="207">
      <c r="G207" s="81"/>
      <c r="H207" s="81"/>
      <c r="I207" s="81"/>
      <c r="J207" s="81"/>
      <c r="K207" s="81"/>
    </row>
    <row r="208">
      <c r="G208" s="81"/>
      <c r="H208" s="81"/>
      <c r="I208" s="81"/>
      <c r="J208" s="81"/>
      <c r="K208" s="81"/>
    </row>
    <row r="209">
      <c r="G209" s="81"/>
      <c r="H209" s="81"/>
      <c r="I209" s="81"/>
      <c r="J209" s="81"/>
      <c r="K209" s="81"/>
    </row>
    <row r="210">
      <c r="G210" s="81"/>
      <c r="H210" s="81"/>
      <c r="I210" s="81"/>
      <c r="J210" s="81"/>
      <c r="K210" s="81"/>
    </row>
    <row r="211">
      <c r="G211" s="81"/>
      <c r="H211" s="81"/>
      <c r="I211" s="81"/>
      <c r="J211" s="81"/>
      <c r="K211" s="81"/>
    </row>
    <row r="212">
      <c r="G212" s="81"/>
      <c r="H212" s="81"/>
      <c r="I212" s="81"/>
      <c r="J212" s="81"/>
      <c r="K212" s="81"/>
    </row>
    <row r="213">
      <c r="G213" s="81"/>
      <c r="H213" s="81"/>
      <c r="I213" s="81"/>
      <c r="J213" s="81"/>
      <c r="K213" s="81"/>
    </row>
    <row r="214">
      <c r="G214" s="81"/>
      <c r="H214" s="81"/>
      <c r="I214" s="81"/>
      <c r="J214" s="81"/>
      <c r="K214" s="81"/>
    </row>
    <row r="215">
      <c r="G215" s="81"/>
      <c r="H215" s="81"/>
      <c r="I215" s="81"/>
      <c r="J215" s="81"/>
      <c r="K215" s="81"/>
    </row>
    <row r="216">
      <c r="G216" s="81"/>
      <c r="H216" s="81"/>
      <c r="I216" s="81"/>
      <c r="J216" s="81"/>
      <c r="K216" s="81"/>
    </row>
    <row r="217">
      <c r="G217" s="81"/>
      <c r="H217" s="81"/>
      <c r="I217" s="81"/>
      <c r="J217" s="81"/>
      <c r="K217" s="81"/>
    </row>
    <row r="218">
      <c r="G218" s="81"/>
      <c r="H218" s="81"/>
      <c r="I218" s="81"/>
      <c r="J218" s="81"/>
      <c r="K218" s="81"/>
    </row>
    <row r="219">
      <c r="G219" s="81"/>
      <c r="H219" s="81"/>
      <c r="I219" s="81"/>
      <c r="J219" s="81"/>
      <c r="K219" s="81"/>
    </row>
    <row r="220">
      <c r="G220" s="81"/>
      <c r="H220" s="81"/>
      <c r="I220" s="81"/>
      <c r="J220" s="81"/>
      <c r="K220" s="81"/>
    </row>
    <row r="221">
      <c r="G221" s="81"/>
      <c r="H221" s="81"/>
      <c r="I221" s="81"/>
      <c r="J221" s="81"/>
      <c r="K221" s="81"/>
    </row>
    <row r="222">
      <c r="G222" s="81"/>
      <c r="H222" s="81"/>
      <c r="I222" s="81"/>
      <c r="J222" s="81"/>
      <c r="K222" s="81"/>
    </row>
    <row r="223">
      <c r="G223" s="81"/>
      <c r="H223" s="81"/>
      <c r="I223" s="81"/>
      <c r="J223" s="81"/>
      <c r="K223" s="81"/>
    </row>
    <row r="224">
      <c r="G224" s="81"/>
      <c r="H224" s="81"/>
      <c r="I224" s="81"/>
      <c r="J224" s="81"/>
      <c r="K224" s="81"/>
    </row>
    <row r="225">
      <c r="G225" s="81"/>
      <c r="H225" s="81"/>
      <c r="I225" s="81"/>
      <c r="J225" s="81"/>
      <c r="K225" s="81"/>
    </row>
    <row r="226">
      <c r="G226" s="81"/>
      <c r="H226" s="81"/>
      <c r="I226" s="81"/>
      <c r="J226" s="81"/>
      <c r="K226" s="81"/>
    </row>
    <row r="227">
      <c r="G227" s="81"/>
      <c r="H227" s="81"/>
      <c r="I227" s="81"/>
      <c r="J227" s="81"/>
      <c r="K227" s="81"/>
    </row>
    <row r="228">
      <c r="G228" s="81"/>
      <c r="H228" s="81"/>
      <c r="I228" s="81"/>
      <c r="J228" s="81"/>
      <c r="K228" s="81"/>
    </row>
    <row r="229">
      <c r="G229" s="81"/>
      <c r="H229" s="81"/>
      <c r="I229" s="81"/>
      <c r="J229" s="81"/>
      <c r="K229" s="81"/>
    </row>
    <row r="230">
      <c r="G230" s="81"/>
      <c r="H230" s="81"/>
      <c r="I230" s="81"/>
      <c r="J230" s="81"/>
      <c r="K230" s="81"/>
    </row>
    <row r="231">
      <c r="G231" s="81"/>
      <c r="H231" s="81"/>
      <c r="I231" s="81"/>
      <c r="J231" s="81"/>
      <c r="K231" s="81"/>
    </row>
    <row r="232">
      <c r="G232" s="81"/>
      <c r="H232" s="81"/>
      <c r="I232" s="81"/>
      <c r="J232" s="81"/>
      <c r="K232" s="81"/>
    </row>
    <row r="233">
      <c r="G233" s="81"/>
      <c r="H233" s="81"/>
      <c r="I233" s="81"/>
      <c r="J233" s="81"/>
      <c r="K233" s="81"/>
    </row>
    <row r="234">
      <c r="G234" s="81"/>
      <c r="H234" s="81"/>
      <c r="I234" s="81"/>
      <c r="J234" s="81"/>
      <c r="K234" s="81"/>
    </row>
    <row r="235">
      <c r="G235" s="81"/>
      <c r="H235" s="81"/>
      <c r="I235" s="81"/>
      <c r="J235" s="81"/>
      <c r="K235" s="81"/>
    </row>
    <row r="236">
      <c r="G236" s="81"/>
      <c r="H236" s="81"/>
      <c r="I236" s="81"/>
      <c r="J236" s="81"/>
      <c r="K236" s="81"/>
    </row>
    <row r="237">
      <c r="G237" s="81"/>
      <c r="H237" s="81"/>
      <c r="I237" s="81"/>
      <c r="J237" s="81"/>
      <c r="K237" s="81"/>
    </row>
    <row r="238">
      <c r="G238" s="81"/>
      <c r="H238" s="81"/>
      <c r="I238" s="81"/>
      <c r="J238" s="81"/>
      <c r="K238" s="81"/>
    </row>
    <row r="239">
      <c r="G239" s="81"/>
      <c r="H239" s="81"/>
      <c r="I239" s="81"/>
      <c r="J239" s="81"/>
      <c r="K239" s="81"/>
    </row>
    <row r="240">
      <c r="G240" s="81"/>
      <c r="H240" s="81"/>
      <c r="I240" s="81"/>
      <c r="J240" s="81"/>
      <c r="K240" s="81"/>
    </row>
    <row r="241">
      <c r="G241" s="81"/>
      <c r="H241" s="81"/>
      <c r="I241" s="81"/>
      <c r="J241" s="81"/>
      <c r="K241" s="81"/>
    </row>
    <row r="242">
      <c r="G242" s="81"/>
      <c r="H242" s="81"/>
      <c r="I242" s="81"/>
      <c r="J242" s="81"/>
      <c r="K242" s="81"/>
    </row>
    <row r="243">
      <c r="G243" s="81"/>
      <c r="H243" s="81"/>
      <c r="I243" s="81"/>
      <c r="J243" s="81"/>
      <c r="K243" s="81"/>
    </row>
    <row r="244">
      <c r="G244" s="81"/>
      <c r="H244" s="81"/>
      <c r="I244" s="81"/>
      <c r="J244" s="81"/>
      <c r="K244" s="81"/>
    </row>
    <row r="245">
      <c r="G245" s="81"/>
      <c r="H245" s="81"/>
      <c r="I245" s="81"/>
      <c r="J245" s="81"/>
      <c r="K245" s="81"/>
    </row>
    <row r="246">
      <c r="G246" s="81"/>
      <c r="H246" s="81"/>
      <c r="I246" s="81"/>
      <c r="J246" s="81"/>
      <c r="K246" s="81"/>
    </row>
    <row r="247">
      <c r="G247" s="81"/>
      <c r="H247" s="81"/>
      <c r="I247" s="81"/>
      <c r="J247" s="81"/>
      <c r="K247" s="81"/>
    </row>
    <row r="248">
      <c r="G248" s="81"/>
      <c r="H248" s="81"/>
      <c r="I248" s="81"/>
      <c r="J248" s="81"/>
      <c r="K248" s="81"/>
    </row>
    <row r="249">
      <c r="G249" s="81"/>
      <c r="H249" s="81"/>
      <c r="I249" s="81"/>
      <c r="J249" s="81"/>
      <c r="K249" s="81"/>
    </row>
    <row r="250">
      <c r="G250" s="81"/>
      <c r="H250" s="81"/>
      <c r="I250" s="81"/>
      <c r="J250" s="81"/>
      <c r="K250" s="81"/>
    </row>
    <row r="251">
      <c r="G251" s="81"/>
      <c r="H251" s="81"/>
      <c r="I251" s="81"/>
      <c r="J251" s="81"/>
      <c r="K251" s="81"/>
    </row>
    <row r="252">
      <c r="G252" s="81"/>
      <c r="H252" s="81"/>
      <c r="I252" s="81"/>
      <c r="J252" s="81"/>
      <c r="K252" s="81"/>
    </row>
    <row r="253">
      <c r="G253" s="81"/>
      <c r="H253" s="81"/>
      <c r="I253" s="81"/>
      <c r="J253" s="81"/>
      <c r="K253" s="81"/>
    </row>
    <row r="254">
      <c r="G254" s="81"/>
      <c r="H254" s="81"/>
      <c r="I254" s="81"/>
      <c r="J254" s="81"/>
      <c r="K254" s="81"/>
    </row>
    <row r="255">
      <c r="G255" s="81"/>
      <c r="H255" s="81"/>
      <c r="I255" s="81"/>
      <c r="J255" s="81"/>
      <c r="K255" s="81"/>
    </row>
    <row r="256">
      <c r="G256" s="81"/>
      <c r="H256" s="81"/>
      <c r="I256" s="81"/>
      <c r="J256" s="81"/>
      <c r="K256" s="81"/>
    </row>
    <row r="257">
      <c r="G257" s="81"/>
      <c r="H257" s="81"/>
      <c r="I257" s="81"/>
      <c r="J257" s="81"/>
      <c r="K257" s="81"/>
    </row>
    <row r="258">
      <c r="G258" s="81"/>
      <c r="H258" s="81"/>
      <c r="I258" s="81"/>
      <c r="J258" s="81"/>
      <c r="K258" s="81"/>
    </row>
    <row r="259">
      <c r="G259" s="81"/>
      <c r="H259" s="81"/>
      <c r="I259" s="81"/>
      <c r="J259" s="81"/>
      <c r="K259" s="81"/>
    </row>
    <row r="260">
      <c r="G260" s="81"/>
      <c r="H260" s="81"/>
      <c r="I260" s="81"/>
      <c r="J260" s="81"/>
      <c r="K260" s="81"/>
    </row>
    <row r="261">
      <c r="G261" s="81"/>
      <c r="H261" s="81"/>
      <c r="I261" s="81"/>
      <c r="J261" s="81"/>
      <c r="K261" s="81"/>
    </row>
    <row r="262">
      <c r="G262" s="81"/>
      <c r="H262" s="81"/>
      <c r="I262" s="81"/>
      <c r="J262" s="81"/>
      <c r="K262" s="81"/>
    </row>
    <row r="263">
      <c r="G263" s="81"/>
      <c r="H263" s="81"/>
      <c r="I263" s="81"/>
      <c r="J263" s="81"/>
      <c r="K263" s="81"/>
    </row>
    <row r="264">
      <c r="G264" s="81"/>
      <c r="H264" s="81"/>
      <c r="I264" s="81"/>
      <c r="J264" s="81"/>
      <c r="K264" s="81"/>
    </row>
    <row r="265">
      <c r="G265" s="81"/>
      <c r="H265" s="81"/>
      <c r="I265" s="81"/>
      <c r="J265" s="81"/>
      <c r="K265" s="81"/>
    </row>
    <row r="266">
      <c r="G266" s="81"/>
      <c r="H266" s="81"/>
      <c r="I266" s="81"/>
      <c r="J266" s="81"/>
      <c r="K266" s="81"/>
    </row>
    <row r="267">
      <c r="G267" s="81"/>
      <c r="H267" s="81"/>
      <c r="I267" s="81"/>
      <c r="J267" s="81"/>
      <c r="K267" s="81"/>
    </row>
    <row r="268">
      <c r="G268" s="81"/>
      <c r="H268" s="81"/>
      <c r="I268" s="81"/>
      <c r="J268" s="81"/>
      <c r="K268" s="81"/>
    </row>
    <row r="269">
      <c r="G269" s="81"/>
      <c r="H269" s="81"/>
      <c r="I269" s="81"/>
      <c r="J269" s="81"/>
      <c r="K269" s="81"/>
    </row>
    <row r="270">
      <c r="G270" s="81"/>
      <c r="H270" s="81"/>
      <c r="I270" s="81"/>
      <c r="J270" s="81"/>
      <c r="K270" s="81"/>
    </row>
    <row r="271">
      <c r="G271" s="81"/>
      <c r="H271" s="81"/>
      <c r="I271" s="81"/>
      <c r="J271" s="81"/>
      <c r="K271" s="81"/>
    </row>
    <row r="272">
      <c r="G272" s="81"/>
      <c r="H272" s="81"/>
      <c r="I272" s="81"/>
      <c r="J272" s="81"/>
      <c r="K272" s="81"/>
    </row>
    <row r="273">
      <c r="G273" s="81"/>
      <c r="H273" s="81"/>
      <c r="I273" s="81"/>
      <c r="J273" s="81"/>
      <c r="K273" s="81"/>
    </row>
    <row r="274">
      <c r="G274" s="81"/>
      <c r="H274" s="81"/>
      <c r="I274" s="81"/>
      <c r="J274" s="81"/>
      <c r="K274" s="81"/>
    </row>
    <row r="275">
      <c r="G275" s="81"/>
      <c r="H275" s="81"/>
      <c r="I275" s="81"/>
      <c r="J275" s="81"/>
      <c r="K275" s="81"/>
    </row>
    <row r="276">
      <c r="G276" s="81"/>
      <c r="H276" s="81"/>
      <c r="I276" s="81"/>
      <c r="J276" s="81"/>
      <c r="K276" s="81"/>
    </row>
    <row r="277">
      <c r="G277" s="81"/>
      <c r="H277" s="81"/>
      <c r="I277" s="81"/>
      <c r="J277" s="81"/>
      <c r="K277" s="81"/>
    </row>
    <row r="278">
      <c r="G278" s="81"/>
      <c r="H278" s="81"/>
      <c r="I278" s="81"/>
      <c r="J278" s="81"/>
      <c r="K278" s="81"/>
    </row>
    <row r="279">
      <c r="G279" s="81"/>
      <c r="H279" s="81"/>
      <c r="I279" s="81"/>
      <c r="J279" s="81"/>
      <c r="K279" s="81"/>
    </row>
    <row r="280">
      <c r="G280" s="81"/>
      <c r="H280" s="81"/>
      <c r="I280" s="81"/>
      <c r="J280" s="81"/>
      <c r="K280" s="81"/>
    </row>
    <row r="281">
      <c r="G281" s="81"/>
      <c r="H281" s="81"/>
      <c r="I281" s="81"/>
      <c r="J281" s="81"/>
      <c r="K281" s="81"/>
    </row>
    <row r="282">
      <c r="G282" s="81"/>
      <c r="H282" s="81"/>
      <c r="I282" s="81"/>
      <c r="J282" s="81"/>
      <c r="K282" s="81"/>
    </row>
    <row r="283">
      <c r="G283" s="81"/>
      <c r="H283" s="81"/>
      <c r="I283" s="81"/>
      <c r="J283" s="81"/>
      <c r="K283" s="81"/>
    </row>
    <row r="284">
      <c r="G284" s="81"/>
      <c r="H284" s="81"/>
      <c r="I284" s="81"/>
      <c r="J284" s="81"/>
      <c r="K284" s="81"/>
    </row>
    <row r="285">
      <c r="G285" s="81"/>
      <c r="H285" s="81"/>
      <c r="I285" s="81"/>
      <c r="J285" s="81"/>
      <c r="K285" s="81"/>
    </row>
    <row r="286">
      <c r="G286" s="81"/>
      <c r="H286" s="81"/>
      <c r="I286" s="81"/>
      <c r="J286" s="81"/>
      <c r="K286" s="81"/>
    </row>
    <row r="287">
      <c r="G287" s="81"/>
      <c r="H287" s="81"/>
      <c r="I287" s="81"/>
      <c r="J287" s="81"/>
      <c r="K287" s="81"/>
    </row>
    <row r="288">
      <c r="G288" s="81"/>
      <c r="H288" s="81"/>
      <c r="I288" s="81"/>
      <c r="J288" s="81"/>
      <c r="K288" s="81"/>
    </row>
    <row r="289">
      <c r="G289" s="81"/>
      <c r="H289" s="81"/>
      <c r="I289" s="81"/>
      <c r="J289" s="81"/>
      <c r="K289" s="81"/>
    </row>
    <row r="290">
      <c r="G290" s="81"/>
      <c r="H290" s="81"/>
      <c r="I290" s="81"/>
      <c r="J290" s="81"/>
      <c r="K290" s="81"/>
    </row>
    <row r="291">
      <c r="G291" s="81"/>
      <c r="H291" s="81"/>
      <c r="I291" s="81"/>
      <c r="J291" s="81"/>
      <c r="K291" s="81"/>
    </row>
    <row r="292">
      <c r="G292" s="81"/>
      <c r="H292" s="81"/>
      <c r="I292" s="81"/>
      <c r="J292" s="81"/>
      <c r="K292" s="81"/>
    </row>
    <row r="293">
      <c r="G293" s="81"/>
      <c r="H293" s="81"/>
      <c r="I293" s="81"/>
      <c r="J293" s="81"/>
      <c r="K293" s="81"/>
    </row>
    <row r="294">
      <c r="G294" s="81"/>
      <c r="H294" s="81"/>
      <c r="I294" s="81"/>
      <c r="J294" s="81"/>
      <c r="K294" s="81"/>
    </row>
    <row r="295">
      <c r="G295" s="81"/>
      <c r="H295" s="81"/>
      <c r="I295" s="81"/>
      <c r="J295" s="81"/>
      <c r="K295" s="81"/>
    </row>
    <row r="296">
      <c r="G296" s="81"/>
      <c r="H296" s="81"/>
      <c r="I296" s="81"/>
      <c r="J296" s="81"/>
      <c r="K296" s="81"/>
    </row>
    <row r="297">
      <c r="G297" s="81"/>
      <c r="H297" s="81"/>
      <c r="I297" s="81"/>
      <c r="J297" s="81"/>
      <c r="K297" s="81"/>
    </row>
    <row r="298">
      <c r="G298" s="81"/>
      <c r="H298" s="81"/>
      <c r="I298" s="81"/>
      <c r="J298" s="81"/>
      <c r="K298" s="81"/>
    </row>
    <row r="299">
      <c r="G299" s="81"/>
      <c r="H299" s="81"/>
      <c r="I299" s="81"/>
      <c r="J299" s="81"/>
      <c r="K299" s="81"/>
    </row>
    <row r="300">
      <c r="G300" s="81"/>
      <c r="H300" s="81"/>
      <c r="I300" s="81"/>
      <c r="J300" s="81"/>
      <c r="K300" s="81"/>
    </row>
    <row r="301">
      <c r="G301" s="81"/>
      <c r="H301" s="81"/>
      <c r="I301" s="81"/>
      <c r="J301" s="81"/>
      <c r="K301" s="81"/>
    </row>
    <row r="302">
      <c r="G302" s="81"/>
      <c r="H302" s="81"/>
      <c r="I302" s="81"/>
      <c r="J302" s="81"/>
      <c r="K302" s="81"/>
    </row>
    <row r="303">
      <c r="G303" s="81"/>
      <c r="H303" s="81"/>
      <c r="I303" s="81"/>
      <c r="J303" s="81"/>
      <c r="K303" s="81"/>
    </row>
    <row r="304">
      <c r="G304" s="81"/>
      <c r="H304" s="81"/>
      <c r="I304" s="81"/>
      <c r="J304" s="81"/>
      <c r="K304" s="81"/>
    </row>
    <row r="305">
      <c r="G305" s="81"/>
      <c r="H305" s="81"/>
      <c r="I305" s="81"/>
      <c r="J305" s="81"/>
      <c r="K305" s="81"/>
    </row>
    <row r="306">
      <c r="G306" s="81"/>
      <c r="H306" s="81"/>
      <c r="I306" s="81"/>
      <c r="J306" s="81"/>
      <c r="K306" s="81"/>
    </row>
    <row r="307">
      <c r="G307" s="81"/>
      <c r="H307" s="81"/>
      <c r="I307" s="81"/>
      <c r="J307" s="81"/>
      <c r="K307" s="81"/>
    </row>
    <row r="308">
      <c r="G308" s="81"/>
      <c r="H308" s="81"/>
      <c r="I308" s="81"/>
      <c r="J308" s="81"/>
      <c r="K308" s="81"/>
    </row>
    <row r="309">
      <c r="G309" s="81"/>
      <c r="H309" s="81"/>
      <c r="I309" s="81"/>
      <c r="J309" s="81"/>
      <c r="K309" s="81"/>
    </row>
    <row r="310">
      <c r="G310" s="81"/>
      <c r="H310" s="81"/>
      <c r="I310" s="81"/>
      <c r="J310" s="81"/>
      <c r="K310" s="81"/>
    </row>
    <row r="311">
      <c r="G311" s="81"/>
      <c r="H311" s="81"/>
      <c r="I311" s="81"/>
      <c r="J311" s="81"/>
      <c r="K311" s="81"/>
    </row>
    <row r="312">
      <c r="G312" s="81"/>
      <c r="H312" s="81"/>
      <c r="I312" s="81"/>
      <c r="J312" s="81"/>
      <c r="K312" s="81"/>
    </row>
    <row r="313">
      <c r="G313" s="81"/>
      <c r="H313" s="81"/>
      <c r="I313" s="81"/>
      <c r="J313" s="81"/>
      <c r="K313" s="81"/>
    </row>
    <row r="314">
      <c r="G314" s="81"/>
      <c r="H314" s="81"/>
      <c r="I314" s="81"/>
      <c r="J314" s="81"/>
      <c r="K314" s="81"/>
    </row>
    <row r="315">
      <c r="G315" s="81"/>
      <c r="H315" s="81"/>
      <c r="I315" s="81"/>
      <c r="J315" s="81"/>
      <c r="K315" s="81"/>
    </row>
    <row r="316">
      <c r="G316" s="81"/>
      <c r="H316" s="81"/>
      <c r="I316" s="81"/>
      <c r="J316" s="81"/>
      <c r="K316" s="81"/>
    </row>
    <row r="317">
      <c r="G317" s="81"/>
      <c r="H317" s="81"/>
      <c r="I317" s="81"/>
      <c r="J317" s="81"/>
      <c r="K317" s="81"/>
    </row>
    <row r="318">
      <c r="G318" s="81"/>
      <c r="H318" s="81"/>
      <c r="I318" s="81"/>
      <c r="J318" s="81"/>
      <c r="K318" s="81"/>
    </row>
    <row r="319">
      <c r="G319" s="81"/>
      <c r="H319" s="81"/>
      <c r="I319" s="81"/>
      <c r="J319" s="81"/>
      <c r="K319" s="81"/>
    </row>
    <row r="320">
      <c r="G320" s="81"/>
      <c r="H320" s="81"/>
      <c r="I320" s="81"/>
      <c r="J320" s="81"/>
      <c r="K320" s="81"/>
    </row>
    <row r="321">
      <c r="G321" s="81"/>
      <c r="H321" s="81"/>
      <c r="I321" s="81"/>
      <c r="J321" s="81"/>
      <c r="K321" s="81"/>
    </row>
    <row r="322">
      <c r="G322" s="81"/>
      <c r="H322" s="81"/>
      <c r="I322" s="81"/>
      <c r="J322" s="81"/>
      <c r="K322" s="81"/>
    </row>
    <row r="323">
      <c r="G323" s="81"/>
      <c r="H323" s="81"/>
      <c r="I323" s="81"/>
      <c r="J323" s="81"/>
      <c r="K323" s="81"/>
    </row>
    <row r="324">
      <c r="G324" s="81"/>
      <c r="H324" s="81"/>
      <c r="I324" s="81"/>
      <c r="J324" s="81"/>
      <c r="K324" s="81"/>
    </row>
    <row r="325">
      <c r="G325" s="81"/>
      <c r="H325" s="81"/>
      <c r="I325" s="81"/>
      <c r="J325" s="81"/>
      <c r="K325" s="81"/>
    </row>
    <row r="326">
      <c r="G326" s="81"/>
      <c r="H326" s="81"/>
      <c r="I326" s="81"/>
      <c r="J326" s="81"/>
      <c r="K326" s="81"/>
    </row>
    <row r="327">
      <c r="G327" s="81"/>
      <c r="H327" s="81"/>
      <c r="I327" s="81"/>
      <c r="J327" s="81"/>
      <c r="K327" s="81"/>
    </row>
    <row r="328">
      <c r="G328" s="81"/>
      <c r="H328" s="81"/>
      <c r="I328" s="81"/>
      <c r="J328" s="81"/>
      <c r="K328" s="81"/>
    </row>
    <row r="329">
      <c r="G329" s="81"/>
      <c r="H329" s="81"/>
      <c r="I329" s="81"/>
      <c r="J329" s="81"/>
      <c r="K329" s="81"/>
    </row>
    <row r="330">
      <c r="G330" s="81"/>
      <c r="H330" s="81"/>
      <c r="I330" s="81"/>
      <c r="J330" s="81"/>
      <c r="K330" s="81"/>
    </row>
    <row r="331">
      <c r="G331" s="81"/>
      <c r="H331" s="81"/>
      <c r="I331" s="81"/>
      <c r="J331" s="81"/>
      <c r="K331" s="81"/>
    </row>
    <row r="332">
      <c r="G332" s="81"/>
      <c r="H332" s="81"/>
      <c r="I332" s="81"/>
      <c r="J332" s="81"/>
      <c r="K332" s="81"/>
    </row>
    <row r="333">
      <c r="G333" s="81"/>
      <c r="H333" s="81"/>
      <c r="I333" s="81"/>
      <c r="J333" s="81"/>
      <c r="K333" s="81"/>
    </row>
    <row r="334">
      <c r="G334" s="81"/>
      <c r="H334" s="81"/>
      <c r="I334" s="81"/>
      <c r="J334" s="81"/>
      <c r="K334" s="81"/>
    </row>
    <row r="335">
      <c r="G335" s="81"/>
      <c r="H335" s="81"/>
      <c r="I335" s="81"/>
      <c r="J335" s="81"/>
      <c r="K335" s="81"/>
    </row>
    <row r="336">
      <c r="G336" s="81"/>
      <c r="H336" s="81"/>
      <c r="I336" s="81"/>
      <c r="J336" s="81"/>
      <c r="K336" s="81"/>
    </row>
    <row r="337">
      <c r="G337" s="81"/>
      <c r="H337" s="81"/>
      <c r="I337" s="81"/>
      <c r="J337" s="81"/>
      <c r="K337" s="81"/>
    </row>
    <row r="338">
      <c r="G338" s="81"/>
      <c r="H338" s="81"/>
      <c r="I338" s="81"/>
      <c r="J338" s="81"/>
      <c r="K338" s="81"/>
    </row>
    <row r="339">
      <c r="G339" s="81"/>
      <c r="H339" s="81"/>
      <c r="I339" s="81"/>
      <c r="J339" s="81"/>
      <c r="K339" s="81"/>
    </row>
    <row r="340">
      <c r="G340" s="81"/>
      <c r="H340" s="81"/>
      <c r="I340" s="81"/>
      <c r="J340" s="81"/>
      <c r="K340" s="81"/>
    </row>
    <row r="341">
      <c r="G341" s="81"/>
      <c r="H341" s="81"/>
      <c r="I341" s="81"/>
      <c r="J341" s="81"/>
      <c r="K341" s="81"/>
    </row>
    <row r="342">
      <c r="G342" s="81"/>
      <c r="H342" s="81"/>
      <c r="I342" s="81"/>
      <c r="J342" s="81"/>
      <c r="K342" s="81"/>
    </row>
    <row r="343">
      <c r="G343" s="81"/>
      <c r="H343" s="81"/>
      <c r="I343" s="81"/>
      <c r="J343" s="81"/>
      <c r="K343" s="81"/>
    </row>
    <row r="344">
      <c r="G344" s="81"/>
      <c r="H344" s="81"/>
      <c r="I344" s="81"/>
      <c r="J344" s="81"/>
      <c r="K344" s="81"/>
    </row>
    <row r="345">
      <c r="G345" s="81"/>
      <c r="H345" s="81"/>
      <c r="I345" s="81"/>
      <c r="J345" s="81"/>
      <c r="K345" s="81"/>
    </row>
    <row r="346">
      <c r="G346" s="81"/>
      <c r="H346" s="81"/>
      <c r="I346" s="81"/>
      <c r="J346" s="81"/>
      <c r="K346" s="81"/>
    </row>
    <row r="347">
      <c r="G347" s="81"/>
      <c r="H347" s="81"/>
      <c r="I347" s="81"/>
      <c r="J347" s="81"/>
      <c r="K347" s="81"/>
    </row>
    <row r="348">
      <c r="G348" s="81"/>
      <c r="H348" s="81"/>
      <c r="I348" s="81"/>
      <c r="J348" s="81"/>
      <c r="K348" s="81"/>
    </row>
    <row r="349">
      <c r="G349" s="81"/>
      <c r="H349" s="81"/>
      <c r="I349" s="81"/>
      <c r="J349" s="81"/>
      <c r="K349" s="81"/>
    </row>
    <row r="350">
      <c r="G350" s="81"/>
      <c r="H350" s="81"/>
      <c r="I350" s="81"/>
      <c r="J350" s="81"/>
      <c r="K350" s="81"/>
    </row>
    <row r="351">
      <c r="G351" s="81"/>
      <c r="H351" s="81"/>
      <c r="I351" s="81"/>
      <c r="J351" s="81"/>
      <c r="K351" s="81"/>
    </row>
    <row r="352">
      <c r="G352" s="81"/>
      <c r="H352" s="81"/>
      <c r="I352" s="81"/>
      <c r="J352" s="81"/>
      <c r="K352" s="81"/>
    </row>
    <row r="353">
      <c r="G353" s="81"/>
      <c r="H353" s="81"/>
      <c r="I353" s="81"/>
      <c r="J353" s="81"/>
      <c r="K353" s="81"/>
    </row>
    <row r="354">
      <c r="G354" s="81"/>
      <c r="H354" s="81"/>
      <c r="I354" s="81"/>
      <c r="J354" s="81"/>
      <c r="K354" s="81"/>
    </row>
    <row r="355">
      <c r="G355" s="81"/>
      <c r="H355" s="81"/>
      <c r="I355" s="81"/>
      <c r="J355" s="81"/>
      <c r="K355" s="81"/>
    </row>
    <row r="356">
      <c r="G356" s="81"/>
      <c r="H356" s="81"/>
      <c r="I356" s="81"/>
      <c r="J356" s="81"/>
      <c r="K356" s="81"/>
    </row>
    <row r="357">
      <c r="G357" s="81"/>
      <c r="H357" s="81"/>
      <c r="I357" s="81"/>
      <c r="J357" s="81"/>
      <c r="K357" s="81"/>
    </row>
    <row r="358">
      <c r="G358" s="81"/>
      <c r="H358" s="81"/>
      <c r="I358" s="81"/>
      <c r="J358" s="81"/>
      <c r="K358" s="81"/>
    </row>
    <row r="359">
      <c r="G359" s="81"/>
      <c r="H359" s="81"/>
      <c r="I359" s="81"/>
      <c r="J359" s="81"/>
      <c r="K359" s="81"/>
    </row>
    <row r="360">
      <c r="G360" s="81"/>
      <c r="H360" s="81"/>
      <c r="I360" s="81"/>
      <c r="J360" s="81"/>
      <c r="K360" s="81"/>
    </row>
    <row r="361">
      <c r="G361" s="81"/>
      <c r="H361" s="81"/>
      <c r="I361" s="81"/>
      <c r="J361" s="81"/>
      <c r="K361" s="81"/>
    </row>
    <row r="362">
      <c r="G362" s="81"/>
      <c r="H362" s="81"/>
      <c r="I362" s="81"/>
      <c r="J362" s="81"/>
      <c r="K362" s="81"/>
    </row>
    <row r="363">
      <c r="G363" s="81"/>
      <c r="H363" s="81"/>
      <c r="I363" s="81"/>
      <c r="J363" s="81"/>
      <c r="K363" s="81"/>
    </row>
    <row r="364">
      <c r="G364" s="81"/>
      <c r="H364" s="81"/>
      <c r="I364" s="81"/>
      <c r="J364" s="81"/>
      <c r="K364" s="81"/>
    </row>
    <row r="365">
      <c r="G365" s="81"/>
      <c r="H365" s="81"/>
      <c r="I365" s="81"/>
      <c r="J365" s="81"/>
      <c r="K365" s="81"/>
    </row>
    <row r="366">
      <c r="G366" s="81"/>
      <c r="H366" s="81"/>
      <c r="I366" s="81"/>
      <c r="J366" s="81"/>
      <c r="K366" s="81"/>
    </row>
    <row r="367">
      <c r="G367" s="81"/>
      <c r="H367" s="81"/>
      <c r="I367" s="81"/>
      <c r="J367" s="81"/>
      <c r="K367" s="81"/>
    </row>
    <row r="368">
      <c r="G368" s="81"/>
      <c r="H368" s="81"/>
      <c r="I368" s="81"/>
      <c r="J368" s="81"/>
      <c r="K368" s="81"/>
    </row>
    <row r="369">
      <c r="G369" s="81"/>
      <c r="H369" s="81"/>
      <c r="I369" s="81"/>
      <c r="J369" s="81"/>
      <c r="K369" s="81"/>
    </row>
    <row r="370">
      <c r="G370" s="81"/>
      <c r="H370" s="81"/>
      <c r="I370" s="81"/>
      <c r="J370" s="81"/>
      <c r="K370" s="81"/>
    </row>
    <row r="371">
      <c r="G371" s="81"/>
      <c r="H371" s="81"/>
      <c r="I371" s="81"/>
      <c r="J371" s="81"/>
      <c r="K371" s="81"/>
    </row>
    <row r="372">
      <c r="G372" s="81"/>
      <c r="H372" s="81"/>
      <c r="I372" s="81"/>
      <c r="J372" s="81"/>
      <c r="K372" s="81"/>
    </row>
    <row r="373">
      <c r="G373" s="81"/>
      <c r="H373" s="81"/>
      <c r="I373" s="81"/>
      <c r="J373" s="81"/>
      <c r="K373" s="81"/>
    </row>
    <row r="374">
      <c r="G374" s="81"/>
      <c r="H374" s="81"/>
      <c r="I374" s="81"/>
      <c r="J374" s="81"/>
      <c r="K374" s="81"/>
    </row>
    <row r="375">
      <c r="G375" s="81"/>
      <c r="H375" s="81"/>
      <c r="I375" s="81"/>
      <c r="J375" s="81"/>
      <c r="K375" s="81"/>
    </row>
    <row r="376">
      <c r="G376" s="81"/>
      <c r="H376" s="81"/>
      <c r="I376" s="81"/>
      <c r="J376" s="81"/>
      <c r="K376" s="81"/>
    </row>
    <row r="377">
      <c r="G377" s="81"/>
      <c r="H377" s="81"/>
      <c r="I377" s="81"/>
      <c r="J377" s="81"/>
      <c r="K377" s="81"/>
    </row>
    <row r="378">
      <c r="G378" s="81"/>
      <c r="H378" s="81"/>
      <c r="I378" s="81"/>
      <c r="J378" s="81"/>
      <c r="K378" s="81"/>
    </row>
    <row r="379">
      <c r="G379" s="81"/>
      <c r="H379" s="81"/>
      <c r="I379" s="81"/>
      <c r="J379" s="81"/>
      <c r="K379" s="81"/>
    </row>
    <row r="380">
      <c r="G380" s="81"/>
      <c r="H380" s="81"/>
      <c r="I380" s="81"/>
      <c r="J380" s="81"/>
      <c r="K380" s="81"/>
    </row>
    <row r="381">
      <c r="G381" s="81"/>
      <c r="H381" s="81"/>
      <c r="I381" s="81"/>
      <c r="J381" s="81"/>
      <c r="K381" s="81"/>
    </row>
    <row r="382">
      <c r="G382" s="81"/>
      <c r="H382" s="81"/>
      <c r="I382" s="81"/>
      <c r="J382" s="81"/>
      <c r="K382" s="81"/>
    </row>
    <row r="383">
      <c r="G383" s="81"/>
      <c r="H383" s="81"/>
      <c r="I383" s="81"/>
      <c r="J383" s="81"/>
      <c r="K383" s="81"/>
    </row>
    <row r="384">
      <c r="G384" s="81"/>
      <c r="H384" s="81"/>
      <c r="I384" s="81"/>
      <c r="J384" s="81"/>
      <c r="K384" s="81"/>
    </row>
    <row r="385">
      <c r="G385" s="81"/>
      <c r="H385" s="81"/>
      <c r="I385" s="81"/>
      <c r="J385" s="81"/>
      <c r="K385" s="81"/>
    </row>
    <row r="386">
      <c r="G386" s="81"/>
      <c r="H386" s="81"/>
      <c r="I386" s="81"/>
      <c r="J386" s="81"/>
      <c r="K386" s="81"/>
    </row>
    <row r="387">
      <c r="G387" s="81"/>
      <c r="H387" s="81"/>
      <c r="I387" s="81"/>
      <c r="J387" s="81"/>
      <c r="K387" s="81"/>
    </row>
    <row r="388">
      <c r="G388" s="81"/>
      <c r="H388" s="81"/>
      <c r="I388" s="81"/>
      <c r="J388" s="81"/>
      <c r="K388" s="81"/>
    </row>
    <row r="389">
      <c r="G389" s="81"/>
      <c r="H389" s="81"/>
      <c r="I389" s="81"/>
      <c r="J389" s="81"/>
      <c r="K389" s="81"/>
    </row>
    <row r="390">
      <c r="G390" s="81"/>
      <c r="H390" s="81"/>
      <c r="I390" s="81"/>
      <c r="J390" s="81"/>
      <c r="K390" s="81"/>
    </row>
    <row r="391">
      <c r="G391" s="81"/>
      <c r="H391" s="81"/>
      <c r="I391" s="81"/>
      <c r="J391" s="81"/>
      <c r="K391" s="81"/>
    </row>
    <row r="392">
      <c r="G392" s="81"/>
      <c r="H392" s="81"/>
      <c r="I392" s="81"/>
      <c r="J392" s="81"/>
      <c r="K392" s="81"/>
    </row>
    <row r="393">
      <c r="G393" s="81"/>
      <c r="H393" s="81"/>
      <c r="I393" s="81"/>
      <c r="J393" s="81"/>
      <c r="K393" s="81"/>
    </row>
    <row r="394">
      <c r="G394" s="81"/>
      <c r="H394" s="81"/>
      <c r="I394" s="81"/>
      <c r="J394" s="81"/>
      <c r="K394" s="81"/>
    </row>
    <row r="395">
      <c r="G395" s="81"/>
      <c r="H395" s="81"/>
      <c r="I395" s="81"/>
      <c r="J395" s="81"/>
      <c r="K395" s="81"/>
    </row>
    <row r="396">
      <c r="G396" s="81"/>
      <c r="H396" s="81"/>
      <c r="I396" s="81"/>
      <c r="J396" s="81"/>
      <c r="K396" s="81"/>
    </row>
    <row r="397">
      <c r="G397" s="81"/>
      <c r="H397" s="81"/>
      <c r="I397" s="81"/>
      <c r="J397" s="81"/>
      <c r="K397" s="81"/>
    </row>
    <row r="398">
      <c r="G398" s="81"/>
      <c r="H398" s="81"/>
      <c r="I398" s="81"/>
      <c r="J398" s="81"/>
      <c r="K398" s="81"/>
    </row>
    <row r="399">
      <c r="G399" s="81"/>
      <c r="H399" s="81"/>
      <c r="I399" s="81"/>
      <c r="J399" s="81"/>
      <c r="K399" s="81"/>
    </row>
    <row r="400">
      <c r="G400" s="81"/>
      <c r="H400" s="81"/>
      <c r="I400" s="81"/>
      <c r="J400" s="81"/>
      <c r="K400" s="81"/>
    </row>
    <row r="401">
      <c r="G401" s="81"/>
      <c r="H401" s="81"/>
      <c r="I401" s="81"/>
      <c r="J401" s="81"/>
      <c r="K401" s="81"/>
    </row>
    <row r="402">
      <c r="G402" s="81"/>
      <c r="H402" s="81"/>
      <c r="I402" s="81"/>
      <c r="J402" s="81"/>
      <c r="K402" s="81"/>
    </row>
    <row r="403">
      <c r="G403" s="81"/>
      <c r="H403" s="81"/>
      <c r="I403" s="81"/>
      <c r="J403" s="81"/>
      <c r="K403" s="81"/>
    </row>
    <row r="404">
      <c r="G404" s="81"/>
      <c r="H404" s="81"/>
      <c r="I404" s="81"/>
      <c r="J404" s="81"/>
      <c r="K404" s="81"/>
    </row>
    <row r="405">
      <c r="G405" s="81"/>
      <c r="H405" s="81"/>
      <c r="I405" s="81"/>
      <c r="J405" s="81"/>
      <c r="K405" s="81"/>
    </row>
    <row r="406">
      <c r="G406" s="81"/>
      <c r="H406" s="81"/>
      <c r="I406" s="81"/>
      <c r="J406" s="81"/>
      <c r="K406" s="81"/>
    </row>
    <row r="407">
      <c r="G407" s="81"/>
      <c r="H407" s="81"/>
      <c r="I407" s="81"/>
      <c r="J407" s="81"/>
      <c r="K407" s="81"/>
    </row>
    <row r="408">
      <c r="G408" s="81"/>
      <c r="H408" s="81"/>
      <c r="I408" s="81"/>
      <c r="J408" s="81"/>
      <c r="K408" s="81"/>
    </row>
    <row r="409">
      <c r="G409" s="81"/>
      <c r="H409" s="81"/>
      <c r="I409" s="81"/>
      <c r="J409" s="81"/>
      <c r="K409" s="81"/>
    </row>
    <row r="410">
      <c r="G410" s="81"/>
      <c r="H410" s="81"/>
      <c r="I410" s="81"/>
      <c r="J410" s="81"/>
      <c r="K410" s="81"/>
    </row>
    <row r="411">
      <c r="G411" s="81"/>
      <c r="H411" s="81"/>
      <c r="I411" s="81"/>
      <c r="J411" s="81"/>
      <c r="K411" s="81"/>
    </row>
    <row r="412">
      <c r="G412" s="81"/>
      <c r="H412" s="81"/>
      <c r="I412" s="81"/>
      <c r="J412" s="81"/>
      <c r="K412" s="81"/>
    </row>
    <row r="413">
      <c r="G413" s="81"/>
      <c r="H413" s="81"/>
      <c r="I413" s="81"/>
      <c r="J413" s="81"/>
      <c r="K413" s="81"/>
    </row>
    <row r="414">
      <c r="G414" s="81"/>
      <c r="H414" s="81"/>
      <c r="I414" s="81"/>
      <c r="J414" s="81"/>
      <c r="K414" s="81"/>
    </row>
    <row r="415">
      <c r="G415" s="81"/>
      <c r="H415" s="81"/>
      <c r="I415" s="81"/>
      <c r="J415" s="81"/>
      <c r="K415" s="81"/>
    </row>
    <row r="416">
      <c r="G416" s="81"/>
      <c r="H416" s="81"/>
      <c r="I416" s="81"/>
      <c r="J416" s="81"/>
      <c r="K416" s="81"/>
    </row>
    <row r="417">
      <c r="G417" s="81"/>
      <c r="H417" s="81"/>
      <c r="I417" s="81"/>
      <c r="J417" s="81"/>
      <c r="K417" s="81"/>
    </row>
    <row r="418">
      <c r="G418" s="81"/>
      <c r="H418" s="81"/>
      <c r="I418" s="81"/>
      <c r="J418" s="81"/>
      <c r="K418" s="81"/>
    </row>
    <row r="419">
      <c r="G419" s="81"/>
      <c r="H419" s="81"/>
      <c r="I419" s="81"/>
      <c r="J419" s="81"/>
      <c r="K419" s="81"/>
    </row>
    <row r="420">
      <c r="G420" s="81"/>
      <c r="H420" s="81"/>
      <c r="I420" s="81"/>
      <c r="J420" s="81"/>
      <c r="K420" s="81"/>
    </row>
    <row r="421">
      <c r="G421" s="81"/>
      <c r="H421" s="81"/>
      <c r="I421" s="81"/>
      <c r="J421" s="81"/>
      <c r="K421" s="81"/>
    </row>
    <row r="422">
      <c r="G422" s="81"/>
      <c r="H422" s="81"/>
      <c r="I422" s="81"/>
      <c r="J422" s="81"/>
      <c r="K422" s="81"/>
    </row>
    <row r="423">
      <c r="G423" s="81"/>
      <c r="H423" s="81"/>
      <c r="I423" s="81"/>
      <c r="J423" s="81"/>
      <c r="K423" s="81"/>
    </row>
    <row r="424">
      <c r="G424" s="81"/>
      <c r="H424" s="81"/>
      <c r="I424" s="81"/>
      <c r="J424" s="81"/>
      <c r="K424" s="81"/>
    </row>
    <row r="425">
      <c r="G425" s="81"/>
      <c r="H425" s="81"/>
      <c r="I425" s="81"/>
      <c r="J425" s="81"/>
      <c r="K425" s="81"/>
    </row>
    <row r="426">
      <c r="G426" s="81"/>
      <c r="H426" s="81"/>
      <c r="I426" s="81"/>
      <c r="J426" s="81"/>
      <c r="K426" s="81"/>
    </row>
    <row r="427">
      <c r="G427" s="81"/>
      <c r="H427" s="81"/>
      <c r="I427" s="81"/>
      <c r="J427" s="81"/>
      <c r="K427" s="81"/>
    </row>
    <row r="428">
      <c r="G428" s="81"/>
      <c r="H428" s="81"/>
      <c r="I428" s="81"/>
      <c r="J428" s="81"/>
      <c r="K428" s="81"/>
    </row>
    <row r="429">
      <c r="G429" s="81"/>
      <c r="H429" s="81"/>
      <c r="I429" s="81"/>
      <c r="J429" s="81"/>
      <c r="K429" s="81"/>
    </row>
    <row r="430">
      <c r="G430" s="81"/>
      <c r="H430" s="81"/>
      <c r="I430" s="81"/>
      <c r="J430" s="81"/>
      <c r="K430" s="81"/>
    </row>
    <row r="431">
      <c r="G431" s="81"/>
      <c r="H431" s="81"/>
      <c r="I431" s="81"/>
      <c r="J431" s="81"/>
      <c r="K431" s="81"/>
    </row>
    <row r="432">
      <c r="G432" s="81"/>
      <c r="H432" s="81"/>
      <c r="I432" s="81"/>
      <c r="J432" s="81"/>
      <c r="K432" s="81"/>
    </row>
    <row r="433">
      <c r="G433" s="81"/>
      <c r="H433" s="81"/>
      <c r="I433" s="81"/>
      <c r="J433" s="81"/>
      <c r="K433" s="81"/>
    </row>
    <row r="434">
      <c r="G434" s="81"/>
      <c r="H434" s="81"/>
      <c r="I434" s="81"/>
      <c r="J434" s="81"/>
      <c r="K434" s="81"/>
    </row>
    <row r="435">
      <c r="G435" s="81"/>
      <c r="H435" s="81"/>
      <c r="I435" s="81"/>
      <c r="J435" s="81"/>
      <c r="K435" s="81"/>
    </row>
    <row r="436">
      <c r="G436" s="81"/>
      <c r="H436" s="81"/>
      <c r="I436" s="81"/>
      <c r="J436" s="81"/>
      <c r="K436" s="81"/>
    </row>
    <row r="437">
      <c r="G437" s="81"/>
      <c r="H437" s="81"/>
      <c r="I437" s="81"/>
      <c r="J437" s="81"/>
      <c r="K437" s="81"/>
    </row>
    <row r="438">
      <c r="G438" s="81"/>
      <c r="H438" s="81"/>
      <c r="I438" s="81"/>
      <c r="J438" s="81"/>
      <c r="K438" s="81"/>
    </row>
    <row r="439">
      <c r="G439" s="81"/>
      <c r="H439" s="81"/>
      <c r="I439" s="81"/>
      <c r="J439" s="81"/>
      <c r="K439" s="81"/>
    </row>
    <row r="440">
      <c r="G440" s="81"/>
      <c r="H440" s="81"/>
      <c r="I440" s="81"/>
      <c r="J440" s="81"/>
      <c r="K440" s="81"/>
    </row>
    <row r="441">
      <c r="G441" s="81"/>
      <c r="H441" s="81"/>
      <c r="I441" s="81"/>
      <c r="J441" s="81"/>
      <c r="K441" s="81"/>
    </row>
    <row r="442">
      <c r="G442" s="81"/>
      <c r="H442" s="81"/>
      <c r="I442" s="81"/>
      <c r="J442" s="81"/>
      <c r="K442" s="81"/>
    </row>
    <row r="443">
      <c r="G443" s="81"/>
      <c r="H443" s="81"/>
      <c r="I443" s="81"/>
      <c r="J443" s="81"/>
      <c r="K443" s="81"/>
    </row>
    <row r="444">
      <c r="G444" s="81"/>
      <c r="H444" s="81"/>
      <c r="I444" s="81"/>
      <c r="J444" s="81"/>
      <c r="K444" s="81"/>
    </row>
    <row r="445">
      <c r="G445" s="81"/>
      <c r="H445" s="81"/>
      <c r="I445" s="81"/>
      <c r="J445" s="81"/>
      <c r="K445" s="81"/>
    </row>
    <row r="446">
      <c r="G446" s="81"/>
      <c r="H446" s="81"/>
      <c r="I446" s="81"/>
      <c r="J446" s="81"/>
      <c r="K446" s="81"/>
    </row>
    <row r="447">
      <c r="G447" s="81"/>
      <c r="H447" s="81"/>
      <c r="I447" s="81"/>
      <c r="J447" s="81"/>
      <c r="K447" s="81"/>
    </row>
    <row r="448">
      <c r="G448" s="81"/>
      <c r="H448" s="81"/>
      <c r="I448" s="81"/>
      <c r="J448" s="81"/>
      <c r="K448" s="81"/>
    </row>
    <row r="449">
      <c r="G449" s="81"/>
      <c r="H449" s="81"/>
      <c r="I449" s="81"/>
      <c r="J449" s="81"/>
      <c r="K449" s="81"/>
    </row>
    <row r="450">
      <c r="G450" s="81"/>
      <c r="H450" s="81"/>
      <c r="I450" s="81"/>
      <c r="J450" s="81"/>
      <c r="K450" s="81"/>
    </row>
    <row r="451">
      <c r="G451" s="81"/>
      <c r="H451" s="81"/>
      <c r="I451" s="81"/>
      <c r="J451" s="81"/>
      <c r="K451" s="81"/>
    </row>
    <row r="452">
      <c r="G452" s="81"/>
      <c r="H452" s="81"/>
      <c r="I452" s="81"/>
      <c r="J452" s="81"/>
      <c r="K452" s="81"/>
    </row>
    <row r="453">
      <c r="G453" s="81"/>
      <c r="H453" s="81"/>
      <c r="I453" s="81"/>
      <c r="J453" s="81"/>
      <c r="K453" s="81"/>
    </row>
    <row r="454">
      <c r="G454" s="81"/>
      <c r="H454" s="81"/>
      <c r="I454" s="81"/>
      <c r="J454" s="81"/>
      <c r="K454" s="81"/>
    </row>
    <row r="455">
      <c r="G455" s="81"/>
      <c r="H455" s="81"/>
      <c r="I455" s="81"/>
      <c r="J455" s="81"/>
      <c r="K455" s="81"/>
    </row>
    <row r="456">
      <c r="G456" s="81"/>
      <c r="H456" s="81"/>
      <c r="I456" s="81"/>
      <c r="J456" s="81"/>
      <c r="K456" s="81"/>
    </row>
    <row r="457">
      <c r="G457" s="81"/>
      <c r="H457" s="81"/>
      <c r="I457" s="81"/>
      <c r="J457" s="81"/>
      <c r="K457" s="81"/>
    </row>
    <row r="458">
      <c r="G458" s="81"/>
      <c r="H458" s="81"/>
      <c r="I458" s="81"/>
      <c r="J458" s="81"/>
      <c r="K458" s="81"/>
    </row>
    <row r="459">
      <c r="G459" s="81"/>
      <c r="H459" s="81"/>
      <c r="I459" s="81"/>
      <c r="J459" s="81"/>
      <c r="K459" s="81"/>
    </row>
    <row r="460">
      <c r="G460" s="81"/>
      <c r="H460" s="81"/>
      <c r="I460" s="81"/>
      <c r="J460" s="81"/>
      <c r="K460" s="81"/>
    </row>
    <row r="461">
      <c r="G461" s="81"/>
      <c r="H461" s="81"/>
      <c r="I461" s="81"/>
      <c r="J461" s="81"/>
      <c r="K461" s="81"/>
    </row>
    <row r="462">
      <c r="G462" s="81"/>
      <c r="H462" s="81"/>
      <c r="I462" s="81"/>
      <c r="J462" s="81"/>
      <c r="K462" s="81"/>
    </row>
    <row r="463">
      <c r="G463" s="81"/>
      <c r="H463" s="81"/>
      <c r="I463" s="81"/>
      <c r="J463" s="81"/>
      <c r="K463" s="81"/>
    </row>
    <row r="464">
      <c r="G464" s="81"/>
      <c r="H464" s="81"/>
      <c r="I464" s="81"/>
      <c r="J464" s="81"/>
      <c r="K464" s="81"/>
    </row>
    <row r="465">
      <c r="G465" s="81"/>
      <c r="H465" s="81"/>
      <c r="I465" s="81"/>
      <c r="J465" s="81"/>
      <c r="K465" s="81"/>
    </row>
    <row r="466">
      <c r="G466" s="81"/>
      <c r="H466" s="81"/>
      <c r="I466" s="81"/>
      <c r="J466" s="81"/>
      <c r="K466" s="81"/>
    </row>
    <row r="467">
      <c r="G467" s="81"/>
      <c r="H467" s="81"/>
      <c r="I467" s="81"/>
      <c r="J467" s="81"/>
      <c r="K467" s="81"/>
    </row>
    <row r="468">
      <c r="G468" s="81"/>
      <c r="H468" s="81"/>
      <c r="I468" s="81"/>
      <c r="J468" s="81"/>
      <c r="K468" s="81"/>
    </row>
    <row r="469">
      <c r="G469" s="81"/>
      <c r="H469" s="81"/>
      <c r="I469" s="81"/>
      <c r="J469" s="81"/>
      <c r="K469" s="81"/>
    </row>
    <row r="470">
      <c r="G470" s="81"/>
      <c r="H470" s="81"/>
      <c r="I470" s="81"/>
      <c r="J470" s="81"/>
      <c r="K470" s="81"/>
    </row>
    <row r="471">
      <c r="G471" s="81"/>
      <c r="H471" s="81"/>
      <c r="I471" s="81"/>
      <c r="J471" s="81"/>
      <c r="K471" s="81"/>
    </row>
    <row r="472">
      <c r="G472" s="81"/>
      <c r="H472" s="81"/>
      <c r="I472" s="81"/>
      <c r="J472" s="81"/>
      <c r="K472" s="81"/>
    </row>
    <row r="473">
      <c r="G473" s="81"/>
      <c r="H473" s="81"/>
      <c r="I473" s="81"/>
      <c r="J473" s="81"/>
      <c r="K473" s="81"/>
    </row>
    <row r="474">
      <c r="G474" s="81"/>
      <c r="H474" s="81"/>
      <c r="I474" s="81"/>
      <c r="J474" s="81"/>
      <c r="K474" s="81"/>
    </row>
    <row r="475">
      <c r="G475" s="81"/>
      <c r="H475" s="81"/>
      <c r="I475" s="81"/>
      <c r="J475" s="81"/>
      <c r="K475" s="81"/>
    </row>
    <row r="476">
      <c r="G476" s="81"/>
      <c r="H476" s="81"/>
      <c r="I476" s="81"/>
      <c r="J476" s="81"/>
      <c r="K476" s="81"/>
    </row>
    <row r="477">
      <c r="G477" s="81"/>
      <c r="H477" s="81"/>
      <c r="I477" s="81"/>
      <c r="J477" s="81"/>
      <c r="K477" s="81"/>
    </row>
    <row r="478">
      <c r="G478" s="81"/>
      <c r="H478" s="81"/>
      <c r="I478" s="81"/>
      <c r="J478" s="81"/>
      <c r="K478" s="81"/>
    </row>
    <row r="479">
      <c r="G479" s="81"/>
      <c r="H479" s="81"/>
      <c r="I479" s="81"/>
      <c r="J479" s="81"/>
      <c r="K479" s="81"/>
    </row>
    <row r="480">
      <c r="G480" s="81"/>
      <c r="H480" s="81"/>
      <c r="I480" s="81"/>
      <c r="J480" s="81"/>
      <c r="K480" s="81"/>
    </row>
    <row r="481">
      <c r="G481" s="81"/>
      <c r="H481" s="81"/>
      <c r="I481" s="81"/>
      <c r="J481" s="81"/>
      <c r="K481" s="81"/>
    </row>
    <row r="482">
      <c r="G482" s="81"/>
      <c r="H482" s="81"/>
      <c r="I482" s="81"/>
      <c r="J482" s="81"/>
      <c r="K482" s="81"/>
    </row>
    <row r="483">
      <c r="G483" s="81"/>
      <c r="H483" s="81"/>
      <c r="I483" s="81"/>
      <c r="J483" s="81"/>
      <c r="K483" s="81"/>
    </row>
    <row r="484">
      <c r="G484" s="81"/>
      <c r="H484" s="81"/>
      <c r="I484" s="81"/>
      <c r="J484" s="81"/>
      <c r="K484" s="81"/>
    </row>
    <row r="485">
      <c r="G485" s="81"/>
      <c r="H485" s="81"/>
      <c r="I485" s="81"/>
      <c r="J485" s="81"/>
      <c r="K485" s="81"/>
    </row>
    <row r="486">
      <c r="G486" s="81"/>
      <c r="H486" s="81"/>
      <c r="I486" s="81"/>
      <c r="J486" s="81"/>
      <c r="K486" s="81"/>
    </row>
    <row r="487">
      <c r="G487" s="81"/>
      <c r="H487" s="81"/>
      <c r="I487" s="81"/>
      <c r="J487" s="81"/>
      <c r="K487" s="81"/>
    </row>
    <row r="488">
      <c r="G488" s="81"/>
      <c r="H488" s="81"/>
      <c r="I488" s="81"/>
      <c r="J488" s="81"/>
      <c r="K488" s="81"/>
    </row>
    <row r="489">
      <c r="G489" s="81"/>
      <c r="H489" s="81"/>
      <c r="I489" s="81"/>
      <c r="J489" s="81"/>
      <c r="K489" s="81"/>
    </row>
    <row r="490">
      <c r="G490" s="81"/>
      <c r="H490" s="81"/>
      <c r="I490" s="81"/>
      <c r="J490" s="81"/>
      <c r="K490" s="81"/>
    </row>
    <row r="491">
      <c r="G491" s="81"/>
      <c r="H491" s="81"/>
      <c r="I491" s="81"/>
      <c r="J491" s="81"/>
      <c r="K491" s="81"/>
    </row>
    <row r="492">
      <c r="G492" s="81"/>
      <c r="H492" s="81"/>
      <c r="I492" s="81"/>
      <c r="J492" s="81"/>
      <c r="K492" s="81"/>
    </row>
    <row r="493">
      <c r="G493" s="81"/>
      <c r="H493" s="81"/>
      <c r="I493" s="81"/>
      <c r="J493" s="81"/>
      <c r="K493" s="81"/>
    </row>
    <row r="494">
      <c r="G494" s="81"/>
      <c r="H494" s="81"/>
      <c r="I494" s="81"/>
      <c r="J494" s="81"/>
      <c r="K494" s="81"/>
    </row>
    <row r="495">
      <c r="G495" s="81"/>
      <c r="H495" s="81"/>
      <c r="I495" s="81"/>
      <c r="J495" s="81"/>
      <c r="K495" s="81"/>
    </row>
    <row r="496">
      <c r="G496" s="81"/>
      <c r="H496" s="81"/>
      <c r="I496" s="81"/>
      <c r="J496" s="81"/>
      <c r="K496" s="81"/>
    </row>
    <row r="497">
      <c r="G497" s="81"/>
      <c r="H497" s="81"/>
      <c r="I497" s="81"/>
      <c r="J497" s="81"/>
      <c r="K497" s="81"/>
    </row>
    <row r="498">
      <c r="G498" s="81"/>
      <c r="H498" s="81"/>
      <c r="I498" s="81"/>
      <c r="J498" s="81"/>
      <c r="K498" s="81"/>
    </row>
    <row r="499">
      <c r="G499" s="81"/>
      <c r="H499" s="81"/>
      <c r="I499" s="81"/>
      <c r="J499" s="81"/>
      <c r="K499" s="81"/>
    </row>
    <row r="500">
      <c r="G500" s="81"/>
      <c r="H500" s="81"/>
      <c r="I500" s="81"/>
      <c r="J500" s="81"/>
      <c r="K500" s="81"/>
    </row>
    <row r="501">
      <c r="G501" s="81"/>
      <c r="H501" s="81"/>
      <c r="I501" s="81"/>
      <c r="J501" s="81"/>
      <c r="K501" s="81"/>
    </row>
    <row r="502">
      <c r="G502" s="81"/>
      <c r="H502" s="81"/>
      <c r="I502" s="81"/>
      <c r="J502" s="81"/>
      <c r="K502" s="81"/>
    </row>
    <row r="503">
      <c r="G503" s="81"/>
      <c r="H503" s="81"/>
      <c r="I503" s="81"/>
      <c r="J503" s="81"/>
      <c r="K503" s="81"/>
    </row>
    <row r="504">
      <c r="G504" s="81"/>
      <c r="H504" s="81"/>
      <c r="I504" s="81"/>
      <c r="J504" s="81"/>
      <c r="K504" s="81"/>
    </row>
    <row r="505">
      <c r="G505" s="81"/>
      <c r="H505" s="81"/>
      <c r="I505" s="81"/>
      <c r="J505" s="81"/>
      <c r="K505" s="81"/>
    </row>
    <row r="506">
      <c r="G506" s="81"/>
      <c r="H506" s="81"/>
      <c r="I506" s="81"/>
      <c r="J506" s="81"/>
      <c r="K506" s="81"/>
    </row>
    <row r="507">
      <c r="G507" s="81"/>
      <c r="H507" s="81"/>
      <c r="I507" s="81"/>
      <c r="J507" s="81"/>
      <c r="K507" s="81"/>
    </row>
    <row r="508">
      <c r="G508" s="81"/>
      <c r="H508" s="81"/>
      <c r="I508" s="81"/>
      <c r="J508" s="81"/>
      <c r="K508" s="81"/>
    </row>
    <row r="509">
      <c r="G509" s="81"/>
      <c r="H509" s="81"/>
      <c r="I509" s="81"/>
      <c r="J509" s="81"/>
      <c r="K509" s="81"/>
    </row>
    <row r="510">
      <c r="G510" s="81"/>
      <c r="H510" s="81"/>
      <c r="I510" s="81"/>
      <c r="J510" s="81"/>
      <c r="K510" s="81"/>
    </row>
    <row r="511">
      <c r="G511" s="81"/>
      <c r="H511" s="81"/>
      <c r="I511" s="81"/>
      <c r="J511" s="81"/>
      <c r="K511" s="81"/>
    </row>
    <row r="512">
      <c r="G512" s="81"/>
      <c r="H512" s="81"/>
      <c r="I512" s="81"/>
      <c r="J512" s="81"/>
      <c r="K512" s="81"/>
    </row>
    <row r="513">
      <c r="G513" s="81"/>
      <c r="H513" s="81"/>
      <c r="I513" s="81"/>
      <c r="J513" s="81"/>
      <c r="K513" s="81"/>
    </row>
    <row r="514">
      <c r="G514" s="81"/>
      <c r="H514" s="81"/>
      <c r="I514" s="81"/>
      <c r="J514" s="81"/>
      <c r="K514" s="81"/>
    </row>
    <row r="515">
      <c r="G515" s="81"/>
      <c r="H515" s="81"/>
      <c r="I515" s="81"/>
      <c r="J515" s="81"/>
      <c r="K515" s="81"/>
    </row>
    <row r="516">
      <c r="G516" s="81"/>
      <c r="H516" s="81"/>
      <c r="I516" s="81"/>
      <c r="J516" s="81"/>
      <c r="K516" s="81"/>
    </row>
    <row r="517">
      <c r="G517" s="81"/>
      <c r="H517" s="81"/>
      <c r="I517" s="81"/>
      <c r="J517" s="81"/>
      <c r="K517" s="81"/>
    </row>
    <row r="518">
      <c r="G518" s="81"/>
      <c r="H518" s="81"/>
      <c r="I518" s="81"/>
      <c r="J518" s="81"/>
      <c r="K518" s="81"/>
    </row>
    <row r="519">
      <c r="G519" s="81"/>
      <c r="H519" s="81"/>
      <c r="I519" s="81"/>
      <c r="J519" s="81"/>
      <c r="K519" s="81"/>
    </row>
    <row r="520">
      <c r="G520" s="81"/>
      <c r="H520" s="81"/>
      <c r="I520" s="81"/>
      <c r="J520" s="81"/>
      <c r="K520" s="81"/>
    </row>
    <row r="521">
      <c r="G521" s="81"/>
      <c r="H521" s="81"/>
      <c r="I521" s="81"/>
      <c r="J521" s="81"/>
      <c r="K521" s="81"/>
    </row>
    <row r="522">
      <c r="G522" s="81"/>
      <c r="H522" s="81"/>
      <c r="I522" s="81"/>
      <c r="J522" s="81"/>
      <c r="K522" s="81"/>
    </row>
    <row r="523">
      <c r="G523" s="81"/>
      <c r="H523" s="81"/>
      <c r="I523" s="81"/>
      <c r="J523" s="81"/>
      <c r="K523" s="81"/>
    </row>
    <row r="524">
      <c r="G524" s="81"/>
      <c r="H524" s="81"/>
      <c r="I524" s="81"/>
      <c r="J524" s="81"/>
      <c r="K524" s="81"/>
    </row>
    <row r="525">
      <c r="G525" s="81"/>
      <c r="H525" s="81"/>
      <c r="I525" s="81"/>
      <c r="J525" s="81"/>
      <c r="K525" s="81"/>
    </row>
    <row r="526">
      <c r="G526" s="81"/>
      <c r="H526" s="81"/>
      <c r="I526" s="81"/>
      <c r="J526" s="81"/>
      <c r="K526" s="81"/>
    </row>
    <row r="527">
      <c r="G527" s="81"/>
      <c r="H527" s="81"/>
      <c r="I527" s="81"/>
      <c r="J527" s="81"/>
      <c r="K527" s="81"/>
    </row>
    <row r="528">
      <c r="G528" s="81"/>
      <c r="H528" s="81"/>
      <c r="I528" s="81"/>
      <c r="J528" s="81"/>
      <c r="K528" s="81"/>
    </row>
    <row r="529">
      <c r="G529" s="81"/>
      <c r="H529" s="81"/>
      <c r="I529" s="81"/>
      <c r="J529" s="81"/>
      <c r="K529" s="81"/>
    </row>
    <row r="530">
      <c r="G530" s="81"/>
      <c r="H530" s="81"/>
      <c r="I530" s="81"/>
      <c r="J530" s="81"/>
      <c r="K530" s="81"/>
    </row>
    <row r="531">
      <c r="G531" s="81"/>
      <c r="H531" s="81"/>
      <c r="I531" s="81"/>
      <c r="J531" s="81"/>
      <c r="K531" s="81"/>
    </row>
    <row r="532">
      <c r="G532" s="81"/>
      <c r="H532" s="81"/>
      <c r="I532" s="81"/>
      <c r="J532" s="81"/>
      <c r="K532" s="81"/>
    </row>
    <row r="533">
      <c r="G533" s="81"/>
      <c r="H533" s="81"/>
      <c r="I533" s="81"/>
      <c r="J533" s="81"/>
      <c r="K533" s="81"/>
    </row>
    <row r="534">
      <c r="G534" s="81"/>
      <c r="H534" s="81"/>
      <c r="I534" s="81"/>
      <c r="J534" s="81"/>
      <c r="K534" s="81"/>
    </row>
    <row r="535">
      <c r="G535" s="81"/>
      <c r="H535" s="81"/>
      <c r="I535" s="81"/>
      <c r="J535" s="81"/>
      <c r="K535" s="81"/>
    </row>
    <row r="536">
      <c r="G536" s="81"/>
      <c r="H536" s="81"/>
      <c r="I536" s="81"/>
      <c r="J536" s="81"/>
      <c r="K536" s="81"/>
    </row>
    <row r="537">
      <c r="G537" s="81"/>
      <c r="H537" s="81"/>
      <c r="I537" s="81"/>
      <c r="J537" s="81"/>
      <c r="K537" s="81"/>
    </row>
    <row r="538">
      <c r="G538" s="81"/>
      <c r="H538" s="81"/>
      <c r="I538" s="81"/>
      <c r="J538" s="81"/>
      <c r="K538" s="81"/>
    </row>
    <row r="539">
      <c r="G539" s="81"/>
      <c r="H539" s="81"/>
      <c r="I539" s="81"/>
      <c r="J539" s="81"/>
      <c r="K539" s="81"/>
    </row>
    <row r="540">
      <c r="G540" s="81"/>
      <c r="H540" s="81"/>
      <c r="I540" s="81"/>
      <c r="J540" s="81"/>
      <c r="K540" s="81"/>
    </row>
    <row r="541">
      <c r="G541" s="81"/>
      <c r="H541" s="81"/>
      <c r="I541" s="81"/>
      <c r="J541" s="81"/>
      <c r="K541" s="81"/>
    </row>
    <row r="542">
      <c r="G542" s="81"/>
      <c r="H542" s="81"/>
      <c r="I542" s="81"/>
      <c r="J542" s="81"/>
      <c r="K542" s="81"/>
    </row>
    <row r="543">
      <c r="G543" s="81"/>
      <c r="H543" s="81"/>
      <c r="I543" s="81"/>
      <c r="J543" s="81"/>
      <c r="K543" s="81"/>
    </row>
    <row r="544">
      <c r="G544" s="81"/>
      <c r="H544" s="81"/>
      <c r="I544" s="81"/>
      <c r="J544" s="81"/>
      <c r="K544" s="81"/>
    </row>
    <row r="545">
      <c r="G545" s="81"/>
      <c r="H545" s="81"/>
      <c r="I545" s="81"/>
      <c r="J545" s="81"/>
      <c r="K545" s="81"/>
    </row>
    <row r="546">
      <c r="G546" s="81"/>
      <c r="H546" s="81"/>
      <c r="I546" s="81"/>
      <c r="J546" s="81"/>
      <c r="K546" s="81"/>
    </row>
    <row r="547">
      <c r="G547" s="81"/>
      <c r="H547" s="81"/>
      <c r="I547" s="81"/>
      <c r="J547" s="81"/>
      <c r="K547" s="81"/>
    </row>
    <row r="548">
      <c r="G548" s="81"/>
      <c r="H548" s="81"/>
      <c r="I548" s="81"/>
      <c r="J548" s="81"/>
      <c r="K548" s="81"/>
    </row>
    <row r="549">
      <c r="G549" s="81"/>
      <c r="H549" s="81"/>
      <c r="I549" s="81"/>
      <c r="J549" s="81"/>
      <c r="K549" s="81"/>
    </row>
    <row r="550">
      <c r="G550" s="81"/>
      <c r="H550" s="81"/>
      <c r="I550" s="81"/>
      <c r="J550" s="81"/>
      <c r="K550" s="81"/>
    </row>
    <row r="551">
      <c r="G551" s="81"/>
      <c r="H551" s="81"/>
      <c r="I551" s="81"/>
      <c r="J551" s="81"/>
      <c r="K551" s="81"/>
    </row>
    <row r="552">
      <c r="G552" s="81"/>
      <c r="H552" s="81"/>
      <c r="I552" s="81"/>
      <c r="J552" s="81"/>
      <c r="K552" s="81"/>
    </row>
    <row r="553">
      <c r="G553" s="81"/>
      <c r="H553" s="81"/>
      <c r="I553" s="81"/>
      <c r="J553" s="81"/>
      <c r="K553" s="81"/>
    </row>
    <row r="554">
      <c r="G554" s="81"/>
      <c r="H554" s="81"/>
      <c r="I554" s="81"/>
      <c r="J554" s="81"/>
      <c r="K554" s="81"/>
    </row>
    <row r="555">
      <c r="G555" s="81"/>
      <c r="H555" s="81"/>
      <c r="I555" s="81"/>
      <c r="J555" s="81"/>
      <c r="K555" s="81"/>
    </row>
    <row r="556">
      <c r="G556" s="81"/>
      <c r="H556" s="81"/>
      <c r="I556" s="81"/>
      <c r="J556" s="81"/>
      <c r="K556" s="81"/>
    </row>
    <row r="557">
      <c r="G557" s="81"/>
      <c r="H557" s="81"/>
      <c r="I557" s="81"/>
      <c r="J557" s="81"/>
      <c r="K557" s="81"/>
    </row>
    <row r="558">
      <c r="G558" s="81"/>
      <c r="H558" s="81"/>
      <c r="I558" s="81"/>
      <c r="J558" s="81"/>
      <c r="K558" s="81"/>
    </row>
    <row r="559">
      <c r="G559" s="81"/>
      <c r="H559" s="81"/>
      <c r="I559" s="81"/>
      <c r="J559" s="81"/>
      <c r="K559" s="81"/>
    </row>
    <row r="560">
      <c r="G560" s="81"/>
      <c r="H560" s="81"/>
      <c r="I560" s="81"/>
      <c r="J560" s="81"/>
      <c r="K560" s="81"/>
    </row>
    <row r="561">
      <c r="G561" s="81"/>
      <c r="H561" s="81"/>
      <c r="I561" s="81"/>
      <c r="J561" s="81"/>
      <c r="K561" s="81"/>
    </row>
    <row r="562">
      <c r="G562" s="81"/>
      <c r="H562" s="81"/>
      <c r="I562" s="81"/>
      <c r="J562" s="81"/>
      <c r="K562" s="81"/>
    </row>
    <row r="563">
      <c r="G563" s="81"/>
      <c r="H563" s="81"/>
      <c r="I563" s="81"/>
      <c r="J563" s="81"/>
      <c r="K563" s="81"/>
    </row>
    <row r="564">
      <c r="G564" s="81"/>
      <c r="H564" s="81"/>
      <c r="I564" s="81"/>
      <c r="J564" s="81"/>
      <c r="K564" s="81"/>
    </row>
    <row r="565">
      <c r="G565" s="81"/>
      <c r="H565" s="81"/>
      <c r="I565" s="81"/>
      <c r="J565" s="81"/>
      <c r="K565" s="81"/>
    </row>
    <row r="566">
      <c r="G566" s="81"/>
      <c r="H566" s="81"/>
      <c r="I566" s="81"/>
      <c r="J566" s="81"/>
      <c r="K566" s="81"/>
    </row>
    <row r="567">
      <c r="G567" s="81"/>
      <c r="H567" s="81"/>
      <c r="I567" s="81"/>
      <c r="J567" s="81"/>
      <c r="K567" s="81"/>
    </row>
    <row r="568">
      <c r="G568" s="81"/>
      <c r="H568" s="81"/>
      <c r="I568" s="81"/>
      <c r="J568" s="81"/>
      <c r="K568" s="81"/>
    </row>
    <row r="569">
      <c r="G569" s="81"/>
      <c r="H569" s="81"/>
      <c r="I569" s="81"/>
      <c r="J569" s="81"/>
      <c r="K569" s="81"/>
    </row>
    <row r="570">
      <c r="G570" s="81"/>
      <c r="H570" s="81"/>
      <c r="I570" s="81"/>
      <c r="J570" s="81"/>
      <c r="K570" s="81"/>
    </row>
    <row r="571">
      <c r="G571" s="81"/>
      <c r="H571" s="81"/>
      <c r="I571" s="81"/>
      <c r="J571" s="81"/>
      <c r="K571" s="81"/>
    </row>
    <row r="572">
      <c r="G572" s="81"/>
      <c r="H572" s="81"/>
      <c r="I572" s="81"/>
      <c r="J572" s="81"/>
      <c r="K572" s="81"/>
    </row>
    <row r="573">
      <c r="G573" s="81"/>
      <c r="H573" s="81"/>
      <c r="I573" s="81"/>
      <c r="J573" s="81"/>
      <c r="K573" s="81"/>
    </row>
    <row r="574">
      <c r="G574" s="81"/>
      <c r="H574" s="81"/>
      <c r="I574" s="81"/>
      <c r="J574" s="81"/>
      <c r="K574" s="81"/>
    </row>
    <row r="575">
      <c r="G575" s="81"/>
      <c r="H575" s="81"/>
      <c r="I575" s="81"/>
      <c r="J575" s="81"/>
      <c r="K575" s="81"/>
    </row>
    <row r="576">
      <c r="G576" s="81"/>
      <c r="H576" s="81"/>
      <c r="I576" s="81"/>
      <c r="J576" s="81"/>
      <c r="K576" s="81"/>
    </row>
    <row r="577">
      <c r="G577" s="81"/>
      <c r="H577" s="81"/>
      <c r="I577" s="81"/>
      <c r="J577" s="81"/>
      <c r="K577" s="81"/>
    </row>
    <row r="578">
      <c r="G578" s="81"/>
      <c r="H578" s="81"/>
      <c r="I578" s="81"/>
      <c r="J578" s="81"/>
      <c r="K578" s="81"/>
    </row>
    <row r="579">
      <c r="G579" s="81"/>
      <c r="H579" s="81"/>
      <c r="I579" s="81"/>
      <c r="J579" s="81"/>
      <c r="K579" s="81"/>
    </row>
    <row r="580">
      <c r="G580" s="81"/>
      <c r="H580" s="81"/>
      <c r="I580" s="81"/>
      <c r="J580" s="81"/>
      <c r="K580" s="81"/>
    </row>
    <row r="581">
      <c r="G581" s="81"/>
      <c r="H581" s="81"/>
      <c r="I581" s="81"/>
      <c r="J581" s="81"/>
      <c r="K581" s="81"/>
    </row>
    <row r="582">
      <c r="G582" s="81"/>
      <c r="H582" s="81"/>
      <c r="I582" s="81"/>
      <c r="J582" s="81"/>
      <c r="K582" s="81"/>
    </row>
    <row r="583">
      <c r="G583" s="81"/>
      <c r="H583" s="81"/>
      <c r="I583" s="81"/>
      <c r="J583" s="81"/>
      <c r="K583" s="81"/>
    </row>
    <row r="584">
      <c r="G584" s="81"/>
      <c r="H584" s="81"/>
      <c r="I584" s="81"/>
      <c r="J584" s="81"/>
      <c r="K584" s="81"/>
    </row>
    <row r="585">
      <c r="G585" s="81"/>
      <c r="H585" s="81"/>
      <c r="I585" s="81"/>
      <c r="J585" s="81"/>
      <c r="K585" s="81"/>
    </row>
    <row r="586">
      <c r="G586" s="81"/>
      <c r="H586" s="81"/>
      <c r="I586" s="81"/>
      <c r="J586" s="81"/>
      <c r="K586" s="81"/>
    </row>
    <row r="587">
      <c r="G587" s="81"/>
      <c r="H587" s="81"/>
      <c r="I587" s="81"/>
      <c r="J587" s="81"/>
      <c r="K587" s="81"/>
    </row>
    <row r="588">
      <c r="G588" s="81"/>
      <c r="H588" s="81"/>
      <c r="I588" s="81"/>
      <c r="J588" s="81"/>
      <c r="K588" s="81"/>
    </row>
    <row r="589">
      <c r="G589" s="81"/>
      <c r="H589" s="81"/>
      <c r="I589" s="81"/>
      <c r="J589" s="81"/>
      <c r="K589" s="81"/>
    </row>
    <row r="590">
      <c r="G590" s="81"/>
      <c r="H590" s="81"/>
      <c r="I590" s="81"/>
      <c r="J590" s="81"/>
      <c r="K590" s="81"/>
    </row>
    <row r="591">
      <c r="G591" s="81"/>
      <c r="H591" s="81"/>
      <c r="I591" s="81"/>
      <c r="J591" s="81"/>
      <c r="K591" s="81"/>
    </row>
    <row r="592">
      <c r="G592" s="81"/>
      <c r="H592" s="81"/>
      <c r="I592" s="81"/>
      <c r="J592" s="81"/>
      <c r="K592" s="81"/>
    </row>
    <row r="593">
      <c r="G593" s="81"/>
      <c r="H593" s="81"/>
      <c r="I593" s="81"/>
      <c r="J593" s="81"/>
      <c r="K593" s="81"/>
    </row>
    <row r="594">
      <c r="G594" s="81"/>
      <c r="H594" s="81"/>
      <c r="I594" s="81"/>
      <c r="J594" s="81"/>
      <c r="K594" s="81"/>
    </row>
    <row r="595">
      <c r="G595" s="81"/>
      <c r="H595" s="81"/>
      <c r="I595" s="81"/>
      <c r="J595" s="81"/>
      <c r="K595" s="81"/>
    </row>
    <row r="596">
      <c r="G596" s="81"/>
      <c r="H596" s="81"/>
      <c r="I596" s="81"/>
      <c r="J596" s="81"/>
      <c r="K596" s="81"/>
    </row>
    <row r="597">
      <c r="G597" s="81"/>
      <c r="H597" s="81"/>
      <c r="I597" s="81"/>
      <c r="J597" s="81"/>
      <c r="K597" s="81"/>
    </row>
    <row r="598">
      <c r="G598" s="81"/>
      <c r="H598" s="81"/>
      <c r="I598" s="81"/>
      <c r="J598" s="81"/>
      <c r="K598" s="81"/>
    </row>
    <row r="599">
      <c r="G599" s="81"/>
      <c r="H599" s="81"/>
      <c r="I599" s="81"/>
      <c r="J599" s="81"/>
      <c r="K599" s="81"/>
    </row>
    <row r="600">
      <c r="G600" s="81"/>
      <c r="H600" s="81"/>
      <c r="I600" s="81"/>
      <c r="J600" s="81"/>
      <c r="K600" s="81"/>
    </row>
    <row r="601">
      <c r="G601" s="81"/>
      <c r="H601" s="81"/>
      <c r="I601" s="81"/>
      <c r="J601" s="81"/>
      <c r="K601" s="81"/>
    </row>
    <row r="602">
      <c r="G602" s="81"/>
      <c r="H602" s="81"/>
      <c r="I602" s="81"/>
      <c r="J602" s="81"/>
      <c r="K602" s="81"/>
    </row>
    <row r="603">
      <c r="G603" s="81"/>
      <c r="H603" s="81"/>
      <c r="I603" s="81"/>
      <c r="J603" s="81"/>
      <c r="K603" s="81"/>
    </row>
    <row r="604">
      <c r="G604" s="81"/>
      <c r="H604" s="81"/>
      <c r="I604" s="81"/>
      <c r="J604" s="81"/>
      <c r="K604" s="81"/>
    </row>
    <row r="605">
      <c r="G605" s="81"/>
      <c r="H605" s="81"/>
      <c r="I605" s="81"/>
      <c r="J605" s="81"/>
      <c r="K605" s="81"/>
    </row>
    <row r="606">
      <c r="G606" s="81"/>
      <c r="H606" s="81"/>
      <c r="I606" s="81"/>
      <c r="J606" s="81"/>
      <c r="K606" s="81"/>
    </row>
    <row r="607">
      <c r="G607" s="81"/>
      <c r="H607" s="81"/>
      <c r="I607" s="81"/>
      <c r="J607" s="81"/>
      <c r="K607" s="81"/>
    </row>
    <row r="608">
      <c r="G608" s="81"/>
      <c r="H608" s="81"/>
      <c r="I608" s="81"/>
      <c r="J608" s="81"/>
      <c r="K608" s="81"/>
    </row>
    <row r="609">
      <c r="G609" s="81"/>
      <c r="H609" s="81"/>
      <c r="I609" s="81"/>
      <c r="J609" s="81"/>
      <c r="K609" s="81"/>
    </row>
    <row r="610">
      <c r="G610" s="81"/>
      <c r="H610" s="81"/>
      <c r="I610" s="81"/>
      <c r="J610" s="81"/>
      <c r="K610" s="81"/>
    </row>
    <row r="611">
      <c r="G611" s="81"/>
      <c r="H611" s="81"/>
      <c r="I611" s="81"/>
      <c r="J611" s="81"/>
      <c r="K611" s="81"/>
    </row>
    <row r="612">
      <c r="G612" s="81"/>
      <c r="H612" s="81"/>
      <c r="I612" s="81"/>
      <c r="J612" s="81"/>
      <c r="K612" s="81"/>
    </row>
    <row r="613">
      <c r="G613" s="81"/>
      <c r="H613" s="81"/>
      <c r="I613" s="81"/>
      <c r="J613" s="81"/>
      <c r="K613" s="81"/>
    </row>
    <row r="614">
      <c r="G614" s="81"/>
      <c r="H614" s="81"/>
      <c r="I614" s="81"/>
      <c r="J614" s="81"/>
      <c r="K614" s="81"/>
    </row>
    <row r="615">
      <c r="G615" s="81"/>
      <c r="H615" s="81"/>
      <c r="I615" s="81"/>
      <c r="J615" s="81"/>
      <c r="K615" s="81"/>
    </row>
    <row r="616">
      <c r="G616" s="81"/>
      <c r="H616" s="81"/>
      <c r="I616" s="81"/>
      <c r="J616" s="81"/>
      <c r="K616" s="81"/>
    </row>
    <row r="617">
      <c r="G617" s="81"/>
      <c r="H617" s="81"/>
      <c r="I617" s="81"/>
      <c r="J617" s="81"/>
      <c r="K617" s="81"/>
    </row>
    <row r="618">
      <c r="G618" s="81"/>
      <c r="H618" s="81"/>
      <c r="I618" s="81"/>
      <c r="J618" s="81"/>
      <c r="K618" s="81"/>
    </row>
    <row r="619">
      <c r="G619" s="81"/>
      <c r="H619" s="81"/>
      <c r="I619" s="81"/>
      <c r="J619" s="81"/>
      <c r="K619" s="81"/>
    </row>
    <row r="620">
      <c r="G620" s="81"/>
      <c r="H620" s="81"/>
      <c r="I620" s="81"/>
      <c r="J620" s="81"/>
      <c r="K620" s="81"/>
    </row>
    <row r="621">
      <c r="G621" s="81"/>
      <c r="H621" s="81"/>
      <c r="I621" s="81"/>
      <c r="J621" s="81"/>
      <c r="K621" s="81"/>
    </row>
    <row r="622">
      <c r="G622" s="81"/>
      <c r="H622" s="81"/>
      <c r="I622" s="81"/>
      <c r="J622" s="81"/>
      <c r="K622" s="81"/>
    </row>
    <row r="623">
      <c r="G623" s="81"/>
      <c r="H623" s="81"/>
      <c r="I623" s="81"/>
      <c r="J623" s="81"/>
      <c r="K623" s="81"/>
    </row>
    <row r="624">
      <c r="G624" s="81"/>
      <c r="H624" s="81"/>
      <c r="I624" s="81"/>
      <c r="J624" s="81"/>
      <c r="K624" s="81"/>
    </row>
    <row r="625">
      <c r="G625" s="81"/>
      <c r="H625" s="81"/>
      <c r="I625" s="81"/>
      <c r="J625" s="81"/>
      <c r="K625" s="81"/>
    </row>
    <row r="626">
      <c r="G626" s="81"/>
      <c r="H626" s="81"/>
      <c r="I626" s="81"/>
      <c r="J626" s="81"/>
      <c r="K626" s="81"/>
    </row>
    <row r="627">
      <c r="G627" s="81"/>
      <c r="H627" s="81"/>
      <c r="I627" s="81"/>
      <c r="J627" s="81"/>
      <c r="K627" s="81"/>
    </row>
    <row r="628">
      <c r="G628" s="81"/>
      <c r="H628" s="81"/>
      <c r="I628" s="81"/>
      <c r="J628" s="81"/>
      <c r="K628" s="81"/>
    </row>
    <row r="629">
      <c r="G629" s="81"/>
      <c r="H629" s="81"/>
      <c r="I629" s="81"/>
      <c r="J629" s="81"/>
      <c r="K629" s="81"/>
    </row>
    <row r="630">
      <c r="G630" s="81"/>
      <c r="H630" s="81"/>
      <c r="I630" s="81"/>
      <c r="J630" s="81"/>
      <c r="K630" s="81"/>
    </row>
    <row r="631">
      <c r="G631" s="81"/>
      <c r="H631" s="81"/>
      <c r="I631" s="81"/>
      <c r="J631" s="81"/>
      <c r="K631" s="81"/>
    </row>
    <row r="632">
      <c r="G632" s="81"/>
      <c r="H632" s="81"/>
      <c r="I632" s="81"/>
      <c r="J632" s="81"/>
      <c r="K632" s="81"/>
    </row>
    <row r="633">
      <c r="G633" s="81"/>
      <c r="H633" s="81"/>
      <c r="I633" s="81"/>
      <c r="J633" s="81"/>
      <c r="K633" s="81"/>
    </row>
    <row r="634">
      <c r="G634" s="81"/>
      <c r="H634" s="81"/>
      <c r="I634" s="81"/>
      <c r="J634" s="81"/>
      <c r="K634" s="81"/>
    </row>
    <row r="635">
      <c r="G635" s="81"/>
      <c r="H635" s="81"/>
      <c r="I635" s="81"/>
      <c r="J635" s="81"/>
      <c r="K635" s="81"/>
    </row>
    <row r="636">
      <c r="G636" s="81"/>
      <c r="H636" s="81"/>
      <c r="I636" s="81"/>
      <c r="J636" s="81"/>
      <c r="K636" s="81"/>
    </row>
    <row r="637">
      <c r="G637" s="81"/>
      <c r="H637" s="81"/>
      <c r="I637" s="81"/>
      <c r="J637" s="81"/>
      <c r="K637" s="81"/>
    </row>
    <row r="638">
      <c r="G638" s="81"/>
      <c r="H638" s="81"/>
      <c r="I638" s="81"/>
      <c r="J638" s="81"/>
      <c r="K638" s="81"/>
    </row>
    <row r="639">
      <c r="G639" s="81"/>
      <c r="H639" s="81"/>
      <c r="I639" s="81"/>
      <c r="J639" s="81"/>
      <c r="K639" s="81"/>
    </row>
    <row r="640">
      <c r="G640" s="81"/>
      <c r="H640" s="81"/>
      <c r="I640" s="81"/>
      <c r="J640" s="81"/>
      <c r="K640" s="81"/>
    </row>
    <row r="641">
      <c r="G641" s="81"/>
      <c r="H641" s="81"/>
      <c r="I641" s="81"/>
      <c r="J641" s="81"/>
      <c r="K641" s="81"/>
    </row>
    <row r="642">
      <c r="G642" s="81"/>
      <c r="H642" s="81"/>
      <c r="I642" s="81"/>
      <c r="J642" s="81"/>
      <c r="K642" s="81"/>
    </row>
    <row r="643">
      <c r="G643" s="81"/>
      <c r="H643" s="81"/>
      <c r="I643" s="81"/>
      <c r="J643" s="81"/>
      <c r="K643" s="81"/>
    </row>
    <row r="644">
      <c r="G644" s="81"/>
      <c r="H644" s="81"/>
      <c r="I644" s="81"/>
      <c r="J644" s="81"/>
      <c r="K644" s="81"/>
    </row>
    <row r="645">
      <c r="G645" s="81"/>
      <c r="H645" s="81"/>
      <c r="I645" s="81"/>
      <c r="J645" s="81"/>
      <c r="K645" s="81"/>
    </row>
    <row r="646">
      <c r="G646" s="81"/>
      <c r="H646" s="81"/>
      <c r="I646" s="81"/>
      <c r="J646" s="81"/>
      <c r="K646" s="81"/>
    </row>
    <row r="647">
      <c r="G647" s="81"/>
      <c r="H647" s="81"/>
      <c r="I647" s="81"/>
      <c r="J647" s="81"/>
      <c r="K647" s="81"/>
    </row>
    <row r="648">
      <c r="G648" s="81"/>
      <c r="H648" s="81"/>
      <c r="I648" s="81"/>
      <c r="J648" s="81"/>
      <c r="K648" s="81"/>
    </row>
    <row r="649">
      <c r="G649" s="81"/>
      <c r="H649" s="81"/>
      <c r="I649" s="81"/>
      <c r="J649" s="81"/>
      <c r="K649" s="81"/>
    </row>
    <row r="650">
      <c r="G650" s="81"/>
      <c r="H650" s="81"/>
      <c r="I650" s="81"/>
      <c r="J650" s="81"/>
      <c r="K650" s="81"/>
    </row>
    <row r="651">
      <c r="G651" s="81"/>
      <c r="H651" s="81"/>
      <c r="I651" s="81"/>
      <c r="J651" s="81"/>
      <c r="K651" s="81"/>
    </row>
    <row r="652">
      <c r="G652" s="81"/>
      <c r="H652" s="81"/>
      <c r="I652" s="81"/>
      <c r="J652" s="81"/>
      <c r="K652" s="81"/>
    </row>
    <row r="653">
      <c r="G653" s="81"/>
      <c r="H653" s="81"/>
      <c r="I653" s="81"/>
      <c r="J653" s="81"/>
      <c r="K653" s="81"/>
    </row>
    <row r="654">
      <c r="G654" s="81"/>
      <c r="H654" s="81"/>
      <c r="I654" s="81"/>
      <c r="J654" s="81"/>
      <c r="K654" s="81"/>
    </row>
    <row r="655">
      <c r="G655" s="81"/>
      <c r="H655" s="81"/>
      <c r="I655" s="81"/>
      <c r="J655" s="81"/>
      <c r="K655" s="81"/>
    </row>
    <row r="656">
      <c r="G656" s="81"/>
      <c r="H656" s="81"/>
      <c r="I656" s="81"/>
      <c r="J656" s="81"/>
      <c r="K656" s="81"/>
    </row>
    <row r="657">
      <c r="G657" s="81"/>
      <c r="H657" s="81"/>
      <c r="I657" s="81"/>
      <c r="J657" s="81"/>
      <c r="K657" s="81"/>
    </row>
    <row r="658">
      <c r="G658" s="81"/>
      <c r="H658" s="81"/>
      <c r="I658" s="81"/>
      <c r="J658" s="81"/>
      <c r="K658" s="81"/>
    </row>
    <row r="659">
      <c r="G659" s="81"/>
      <c r="H659" s="81"/>
      <c r="I659" s="81"/>
      <c r="J659" s="81"/>
      <c r="K659" s="81"/>
    </row>
    <row r="660">
      <c r="G660" s="81"/>
      <c r="H660" s="81"/>
      <c r="I660" s="81"/>
      <c r="J660" s="81"/>
      <c r="K660" s="81"/>
    </row>
    <row r="661">
      <c r="G661" s="81"/>
      <c r="H661" s="81"/>
      <c r="I661" s="81"/>
      <c r="J661" s="81"/>
      <c r="K661" s="81"/>
    </row>
    <row r="662">
      <c r="G662" s="81"/>
      <c r="H662" s="81"/>
      <c r="I662" s="81"/>
      <c r="J662" s="81"/>
      <c r="K662" s="81"/>
    </row>
    <row r="663">
      <c r="G663" s="81"/>
      <c r="H663" s="81"/>
      <c r="I663" s="81"/>
      <c r="J663" s="81"/>
      <c r="K663" s="81"/>
    </row>
    <row r="664">
      <c r="G664" s="81"/>
      <c r="H664" s="81"/>
      <c r="I664" s="81"/>
      <c r="J664" s="81"/>
      <c r="K664" s="81"/>
    </row>
    <row r="665">
      <c r="G665" s="81"/>
      <c r="H665" s="81"/>
      <c r="I665" s="81"/>
      <c r="J665" s="81"/>
      <c r="K665" s="81"/>
    </row>
    <row r="666">
      <c r="G666" s="81"/>
      <c r="H666" s="81"/>
      <c r="I666" s="81"/>
      <c r="J666" s="81"/>
      <c r="K666" s="81"/>
    </row>
    <row r="667">
      <c r="G667" s="81"/>
      <c r="H667" s="81"/>
      <c r="I667" s="81"/>
      <c r="J667" s="81"/>
      <c r="K667" s="81"/>
    </row>
    <row r="668">
      <c r="G668" s="81"/>
      <c r="H668" s="81"/>
      <c r="I668" s="81"/>
      <c r="J668" s="81"/>
      <c r="K668" s="81"/>
    </row>
    <row r="669">
      <c r="G669" s="81"/>
      <c r="H669" s="81"/>
      <c r="I669" s="81"/>
      <c r="J669" s="81"/>
      <c r="K669" s="81"/>
    </row>
    <row r="670">
      <c r="G670" s="81"/>
      <c r="H670" s="81"/>
      <c r="I670" s="81"/>
      <c r="J670" s="81"/>
      <c r="K670" s="81"/>
    </row>
    <row r="671">
      <c r="G671" s="81"/>
      <c r="H671" s="81"/>
      <c r="I671" s="81"/>
      <c r="J671" s="81"/>
      <c r="K671" s="81"/>
    </row>
    <row r="672">
      <c r="G672" s="81"/>
      <c r="H672" s="81"/>
      <c r="I672" s="81"/>
      <c r="J672" s="81"/>
      <c r="K672" s="81"/>
    </row>
    <row r="673">
      <c r="G673" s="81"/>
      <c r="H673" s="81"/>
      <c r="I673" s="81"/>
      <c r="J673" s="81"/>
      <c r="K673" s="81"/>
    </row>
    <row r="674">
      <c r="G674" s="81"/>
      <c r="H674" s="81"/>
      <c r="I674" s="81"/>
      <c r="J674" s="81"/>
      <c r="K674" s="81"/>
    </row>
    <row r="675">
      <c r="G675" s="81"/>
      <c r="H675" s="81"/>
      <c r="I675" s="81"/>
      <c r="J675" s="81"/>
      <c r="K675" s="81"/>
    </row>
    <row r="676">
      <c r="G676" s="81"/>
      <c r="H676" s="81"/>
      <c r="I676" s="81"/>
      <c r="J676" s="81"/>
      <c r="K676" s="81"/>
    </row>
    <row r="677">
      <c r="G677" s="81"/>
      <c r="H677" s="81"/>
      <c r="I677" s="81"/>
      <c r="J677" s="81"/>
      <c r="K677" s="81"/>
    </row>
    <row r="678">
      <c r="G678" s="81"/>
      <c r="H678" s="81"/>
      <c r="I678" s="81"/>
      <c r="J678" s="81"/>
      <c r="K678" s="81"/>
    </row>
    <row r="679">
      <c r="G679" s="81"/>
      <c r="H679" s="81"/>
      <c r="I679" s="81"/>
      <c r="J679" s="81"/>
      <c r="K679" s="81"/>
    </row>
    <row r="680">
      <c r="G680" s="81"/>
      <c r="H680" s="81"/>
      <c r="I680" s="81"/>
      <c r="J680" s="81"/>
      <c r="K680" s="81"/>
    </row>
    <row r="681">
      <c r="G681" s="81"/>
      <c r="H681" s="81"/>
      <c r="I681" s="81"/>
      <c r="J681" s="81"/>
      <c r="K681" s="81"/>
    </row>
    <row r="682">
      <c r="G682" s="81"/>
      <c r="H682" s="81"/>
      <c r="I682" s="81"/>
      <c r="J682" s="81"/>
      <c r="K682" s="81"/>
    </row>
    <row r="683">
      <c r="G683" s="81"/>
      <c r="H683" s="81"/>
      <c r="I683" s="81"/>
      <c r="J683" s="81"/>
      <c r="K683" s="81"/>
    </row>
    <row r="684">
      <c r="G684" s="81"/>
      <c r="H684" s="81"/>
      <c r="I684" s="81"/>
      <c r="J684" s="81"/>
      <c r="K684" s="81"/>
    </row>
    <row r="685">
      <c r="G685" s="81"/>
      <c r="H685" s="81"/>
      <c r="I685" s="81"/>
      <c r="J685" s="81"/>
      <c r="K685" s="81"/>
    </row>
    <row r="686">
      <c r="G686" s="81"/>
      <c r="H686" s="81"/>
      <c r="I686" s="81"/>
      <c r="J686" s="81"/>
      <c r="K686" s="81"/>
    </row>
    <row r="687">
      <c r="G687" s="81"/>
      <c r="H687" s="81"/>
      <c r="I687" s="81"/>
      <c r="J687" s="81"/>
      <c r="K687" s="81"/>
    </row>
    <row r="688">
      <c r="G688" s="81"/>
      <c r="H688" s="81"/>
      <c r="I688" s="81"/>
      <c r="J688" s="81"/>
      <c r="K688" s="81"/>
    </row>
    <row r="689">
      <c r="G689" s="81"/>
      <c r="H689" s="81"/>
      <c r="I689" s="81"/>
      <c r="J689" s="81"/>
      <c r="K689" s="81"/>
    </row>
    <row r="690">
      <c r="G690" s="81"/>
      <c r="H690" s="81"/>
      <c r="I690" s="81"/>
      <c r="J690" s="81"/>
      <c r="K690" s="81"/>
    </row>
    <row r="691">
      <c r="G691" s="81"/>
      <c r="H691" s="81"/>
      <c r="I691" s="81"/>
      <c r="J691" s="81"/>
      <c r="K691" s="81"/>
    </row>
    <row r="692">
      <c r="G692" s="81"/>
      <c r="H692" s="81"/>
      <c r="I692" s="81"/>
      <c r="J692" s="81"/>
      <c r="K692" s="81"/>
    </row>
    <row r="693">
      <c r="G693" s="81"/>
      <c r="H693" s="81"/>
      <c r="I693" s="81"/>
      <c r="J693" s="81"/>
      <c r="K693" s="81"/>
    </row>
    <row r="694">
      <c r="G694" s="81"/>
      <c r="H694" s="81"/>
      <c r="I694" s="81"/>
      <c r="J694" s="81"/>
      <c r="K694" s="81"/>
    </row>
    <row r="695">
      <c r="G695" s="81"/>
      <c r="H695" s="81"/>
      <c r="I695" s="81"/>
      <c r="J695" s="81"/>
      <c r="K695" s="81"/>
    </row>
    <row r="696">
      <c r="G696" s="81"/>
      <c r="H696" s="81"/>
      <c r="I696" s="81"/>
      <c r="J696" s="81"/>
      <c r="K696" s="81"/>
    </row>
    <row r="697">
      <c r="G697" s="81"/>
      <c r="H697" s="81"/>
      <c r="I697" s="81"/>
      <c r="J697" s="81"/>
      <c r="K697" s="81"/>
    </row>
    <row r="698">
      <c r="G698" s="81"/>
      <c r="H698" s="81"/>
      <c r="I698" s="81"/>
      <c r="J698" s="81"/>
      <c r="K698" s="81"/>
    </row>
    <row r="699">
      <c r="G699" s="81"/>
      <c r="H699" s="81"/>
      <c r="I699" s="81"/>
      <c r="J699" s="81"/>
      <c r="K699" s="81"/>
    </row>
    <row r="700">
      <c r="G700" s="81"/>
      <c r="H700" s="81"/>
      <c r="I700" s="81"/>
      <c r="J700" s="81"/>
      <c r="K700" s="81"/>
    </row>
    <row r="701">
      <c r="G701" s="81"/>
      <c r="H701" s="81"/>
      <c r="I701" s="81"/>
      <c r="J701" s="81"/>
      <c r="K701" s="81"/>
    </row>
    <row r="702">
      <c r="G702" s="81"/>
      <c r="H702" s="81"/>
      <c r="I702" s="81"/>
      <c r="J702" s="81"/>
      <c r="K702" s="81"/>
    </row>
    <row r="703">
      <c r="G703" s="81"/>
      <c r="H703" s="81"/>
      <c r="I703" s="81"/>
      <c r="J703" s="81"/>
      <c r="K703" s="81"/>
    </row>
    <row r="704">
      <c r="G704" s="81"/>
      <c r="H704" s="81"/>
      <c r="I704" s="81"/>
      <c r="J704" s="81"/>
      <c r="K704" s="81"/>
    </row>
    <row r="705">
      <c r="G705" s="81"/>
      <c r="H705" s="81"/>
      <c r="I705" s="81"/>
      <c r="J705" s="81"/>
      <c r="K705" s="81"/>
    </row>
    <row r="706">
      <c r="G706" s="81"/>
      <c r="H706" s="81"/>
      <c r="I706" s="81"/>
      <c r="J706" s="81"/>
      <c r="K706" s="81"/>
    </row>
    <row r="707">
      <c r="G707" s="81"/>
      <c r="H707" s="81"/>
      <c r="I707" s="81"/>
      <c r="J707" s="81"/>
      <c r="K707" s="81"/>
    </row>
    <row r="708">
      <c r="G708" s="81"/>
      <c r="H708" s="81"/>
      <c r="I708" s="81"/>
      <c r="J708" s="81"/>
      <c r="K708" s="81"/>
    </row>
    <row r="709">
      <c r="G709" s="81"/>
      <c r="H709" s="81"/>
      <c r="I709" s="81"/>
      <c r="J709" s="81"/>
      <c r="K709" s="81"/>
    </row>
    <row r="710">
      <c r="G710" s="81"/>
      <c r="H710" s="81"/>
      <c r="I710" s="81"/>
      <c r="J710" s="81"/>
      <c r="K710" s="81"/>
    </row>
    <row r="711">
      <c r="G711" s="81"/>
      <c r="H711" s="81"/>
      <c r="I711" s="81"/>
      <c r="J711" s="81"/>
      <c r="K711" s="81"/>
    </row>
    <row r="712">
      <c r="G712" s="81"/>
      <c r="H712" s="81"/>
      <c r="I712" s="81"/>
      <c r="J712" s="81"/>
      <c r="K712" s="81"/>
    </row>
    <row r="713">
      <c r="G713" s="81"/>
      <c r="H713" s="81"/>
      <c r="I713" s="81"/>
      <c r="J713" s="81"/>
      <c r="K713" s="81"/>
    </row>
    <row r="714">
      <c r="G714" s="81"/>
      <c r="H714" s="81"/>
      <c r="I714" s="81"/>
      <c r="J714" s="81"/>
      <c r="K714" s="81"/>
    </row>
    <row r="715">
      <c r="G715" s="81"/>
      <c r="H715" s="81"/>
      <c r="I715" s="81"/>
      <c r="J715" s="81"/>
      <c r="K715" s="81"/>
    </row>
    <row r="716">
      <c r="G716" s="81"/>
      <c r="H716" s="81"/>
      <c r="I716" s="81"/>
      <c r="J716" s="81"/>
      <c r="K716" s="81"/>
    </row>
    <row r="717">
      <c r="G717" s="81"/>
      <c r="H717" s="81"/>
      <c r="I717" s="81"/>
      <c r="J717" s="81"/>
      <c r="K717" s="81"/>
    </row>
    <row r="718">
      <c r="G718" s="81"/>
      <c r="H718" s="81"/>
      <c r="I718" s="81"/>
      <c r="J718" s="81"/>
      <c r="K718" s="81"/>
    </row>
    <row r="719">
      <c r="G719" s="81"/>
      <c r="H719" s="81"/>
      <c r="I719" s="81"/>
      <c r="J719" s="81"/>
      <c r="K719" s="81"/>
    </row>
    <row r="720">
      <c r="G720" s="81"/>
      <c r="H720" s="81"/>
      <c r="I720" s="81"/>
      <c r="J720" s="81"/>
      <c r="K720" s="81"/>
    </row>
    <row r="721">
      <c r="G721" s="81"/>
      <c r="H721" s="81"/>
      <c r="I721" s="81"/>
      <c r="J721" s="81"/>
      <c r="K721" s="81"/>
    </row>
    <row r="722">
      <c r="G722" s="81"/>
      <c r="H722" s="81"/>
      <c r="I722" s="81"/>
      <c r="J722" s="81"/>
      <c r="K722" s="81"/>
    </row>
    <row r="723">
      <c r="G723" s="81"/>
      <c r="H723" s="81"/>
      <c r="I723" s="81"/>
      <c r="J723" s="81"/>
      <c r="K723" s="81"/>
    </row>
    <row r="724">
      <c r="G724" s="81"/>
      <c r="H724" s="81"/>
      <c r="I724" s="81"/>
      <c r="J724" s="81"/>
      <c r="K724" s="81"/>
    </row>
    <row r="725">
      <c r="G725" s="81"/>
      <c r="H725" s="81"/>
      <c r="I725" s="81"/>
      <c r="J725" s="81"/>
      <c r="K725" s="81"/>
    </row>
    <row r="726">
      <c r="G726" s="81"/>
      <c r="H726" s="81"/>
      <c r="I726" s="81"/>
      <c r="J726" s="81"/>
      <c r="K726" s="81"/>
    </row>
    <row r="727">
      <c r="G727" s="81"/>
      <c r="H727" s="81"/>
      <c r="I727" s="81"/>
      <c r="J727" s="81"/>
      <c r="K727" s="81"/>
    </row>
    <row r="728">
      <c r="G728" s="81"/>
      <c r="H728" s="81"/>
      <c r="I728" s="81"/>
      <c r="J728" s="81"/>
      <c r="K728" s="81"/>
    </row>
    <row r="729">
      <c r="G729" s="81"/>
      <c r="H729" s="81"/>
      <c r="I729" s="81"/>
      <c r="J729" s="81"/>
      <c r="K729" s="81"/>
    </row>
    <row r="730">
      <c r="G730" s="81"/>
      <c r="H730" s="81"/>
      <c r="I730" s="81"/>
      <c r="J730" s="81"/>
      <c r="K730" s="81"/>
    </row>
    <row r="731">
      <c r="G731" s="81"/>
      <c r="H731" s="81"/>
      <c r="I731" s="81"/>
      <c r="J731" s="81"/>
      <c r="K731" s="81"/>
    </row>
    <row r="732">
      <c r="G732" s="81"/>
      <c r="H732" s="81"/>
      <c r="I732" s="81"/>
      <c r="J732" s="81"/>
      <c r="K732" s="81"/>
    </row>
    <row r="733">
      <c r="G733" s="81"/>
      <c r="H733" s="81"/>
      <c r="I733" s="81"/>
      <c r="J733" s="81"/>
      <c r="K733" s="81"/>
    </row>
    <row r="734">
      <c r="G734" s="81"/>
      <c r="H734" s="81"/>
      <c r="I734" s="81"/>
      <c r="J734" s="81"/>
      <c r="K734" s="81"/>
    </row>
    <row r="735">
      <c r="G735" s="81"/>
      <c r="H735" s="81"/>
      <c r="I735" s="81"/>
      <c r="J735" s="81"/>
      <c r="K735" s="81"/>
    </row>
    <row r="736">
      <c r="G736" s="81"/>
      <c r="H736" s="81"/>
      <c r="I736" s="81"/>
      <c r="J736" s="81"/>
      <c r="K736" s="81"/>
    </row>
    <row r="737">
      <c r="G737" s="81"/>
      <c r="H737" s="81"/>
      <c r="I737" s="81"/>
      <c r="J737" s="81"/>
      <c r="K737" s="81"/>
    </row>
    <row r="738">
      <c r="G738" s="81"/>
      <c r="H738" s="81"/>
      <c r="I738" s="81"/>
      <c r="J738" s="81"/>
      <c r="K738" s="81"/>
    </row>
    <row r="739">
      <c r="G739" s="81"/>
      <c r="H739" s="81"/>
      <c r="I739" s="81"/>
      <c r="J739" s="81"/>
      <c r="K739" s="81"/>
    </row>
    <row r="740">
      <c r="G740" s="81"/>
      <c r="H740" s="81"/>
      <c r="I740" s="81"/>
      <c r="J740" s="81"/>
      <c r="K740" s="81"/>
    </row>
    <row r="741">
      <c r="G741" s="81"/>
      <c r="H741" s="81"/>
      <c r="I741" s="81"/>
      <c r="J741" s="81"/>
      <c r="K741" s="81"/>
    </row>
    <row r="742">
      <c r="G742" s="81"/>
      <c r="H742" s="81"/>
      <c r="I742" s="81"/>
      <c r="J742" s="81"/>
      <c r="K742" s="81"/>
    </row>
    <row r="743">
      <c r="G743" s="81"/>
      <c r="H743" s="81"/>
      <c r="I743" s="81"/>
      <c r="J743" s="81"/>
      <c r="K743" s="81"/>
    </row>
    <row r="744">
      <c r="G744" s="81"/>
      <c r="H744" s="81"/>
      <c r="I744" s="81"/>
      <c r="J744" s="81"/>
      <c r="K744" s="81"/>
    </row>
    <row r="745">
      <c r="G745" s="81"/>
      <c r="H745" s="81"/>
      <c r="I745" s="81"/>
      <c r="J745" s="81"/>
      <c r="K745" s="81"/>
    </row>
    <row r="746">
      <c r="G746" s="81"/>
      <c r="H746" s="81"/>
      <c r="I746" s="81"/>
      <c r="J746" s="81"/>
      <c r="K746" s="81"/>
    </row>
    <row r="747">
      <c r="G747" s="81"/>
      <c r="H747" s="81"/>
      <c r="I747" s="81"/>
      <c r="J747" s="81"/>
      <c r="K747" s="81"/>
    </row>
    <row r="748">
      <c r="G748" s="81"/>
      <c r="H748" s="81"/>
      <c r="I748" s="81"/>
      <c r="J748" s="81"/>
      <c r="K748" s="81"/>
    </row>
    <row r="749">
      <c r="G749" s="81"/>
      <c r="H749" s="81"/>
      <c r="I749" s="81"/>
      <c r="J749" s="81"/>
      <c r="K749" s="81"/>
    </row>
    <row r="750">
      <c r="G750" s="81"/>
      <c r="H750" s="81"/>
      <c r="I750" s="81"/>
      <c r="J750" s="81"/>
      <c r="K750" s="81"/>
    </row>
    <row r="751">
      <c r="G751" s="81"/>
      <c r="H751" s="81"/>
      <c r="I751" s="81"/>
      <c r="J751" s="81"/>
      <c r="K751" s="81"/>
    </row>
    <row r="752">
      <c r="G752" s="81"/>
      <c r="H752" s="81"/>
      <c r="I752" s="81"/>
      <c r="J752" s="81"/>
      <c r="K752" s="81"/>
    </row>
    <row r="753">
      <c r="G753" s="81"/>
      <c r="H753" s="81"/>
      <c r="I753" s="81"/>
      <c r="J753" s="81"/>
      <c r="K753" s="81"/>
    </row>
    <row r="754">
      <c r="G754" s="81"/>
      <c r="H754" s="81"/>
      <c r="I754" s="81"/>
      <c r="J754" s="81"/>
      <c r="K754" s="81"/>
    </row>
    <row r="755">
      <c r="G755" s="81"/>
      <c r="H755" s="81"/>
      <c r="I755" s="81"/>
      <c r="J755" s="81"/>
      <c r="K755" s="81"/>
    </row>
    <row r="756">
      <c r="G756" s="81"/>
      <c r="H756" s="81"/>
      <c r="I756" s="81"/>
      <c r="J756" s="81"/>
      <c r="K756" s="81"/>
    </row>
    <row r="757">
      <c r="G757" s="81"/>
      <c r="H757" s="81"/>
      <c r="I757" s="81"/>
      <c r="J757" s="81"/>
      <c r="K757" s="81"/>
    </row>
    <row r="758">
      <c r="G758" s="81"/>
      <c r="H758" s="81"/>
      <c r="I758" s="81"/>
      <c r="J758" s="81"/>
      <c r="K758" s="81"/>
    </row>
    <row r="759">
      <c r="G759" s="81"/>
      <c r="H759" s="81"/>
      <c r="I759" s="81"/>
      <c r="J759" s="81"/>
      <c r="K759" s="81"/>
    </row>
    <row r="760">
      <c r="G760" s="81"/>
      <c r="H760" s="81"/>
      <c r="I760" s="81"/>
      <c r="J760" s="81"/>
      <c r="K760" s="81"/>
    </row>
    <row r="761">
      <c r="G761" s="81"/>
      <c r="H761" s="81"/>
      <c r="I761" s="81"/>
      <c r="J761" s="81"/>
      <c r="K761" s="81"/>
    </row>
    <row r="762">
      <c r="G762" s="81"/>
      <c r="H762" s="81"/>
      <c r="I762" s="81"/>
      <c r="J762" s="81"/>
      <c r="K762" s="81"/>
    </row>
    <row r="763">
      <c r="G763" s="81"/>
      <c r="H763" s="81"/>
      <c r="I763" s="81"/>
      <c r="J763" s="81"/>
      <c r="K763" s="81"/>
    </row>
    <row r="764">
      <c r="G764" s="81"/>
      <c r="H764" s="81"/>
      <c r="I764" s="81"/>
      <c r="J764" s="81"/>
      <c r="K764" s="81"/>
    </row>
    <row r="765">
      <c r="G765" s="81"/>
      <c r="H765" s="81"/>
      <c r="I765" s="81"/>
      <c r="J765" s="81"/>
      <c r="K765" s="81"/>
    </row>
    <row r="766">
      <c r="G766" s="81"/>
      <c r="H766" s="81"/>
      <c r="I766" s="81"/>
      <c r="J766" s="81"/>
      <c r="K766" s="81"/>
    </row>
    <row r="767">
      <c r="G767" s="81"/>
      <c r="H767" s="81"/>
      <c r="I767" s="81"/>
      <c r="J767" s="81"/>
      <c r="K767" s="81"/>
    </row>
    <row r="768">
      <c r="G768" s="81"/>
      <c r="H768" s="81"/>
      <c r="I768" s="81"/>
      <c r="J768" s="81"/>
      <c r="K768" s="81"/>
    </row>
    <row r="769">
      <c r="G769" s="81"/>
      <c r="H769" s="81"/>
      <c r="I769" s="81"/>
      <c r="J769" s="81"/>
      <c r="K769" s="81"/>
    </row>
    <row r="770">
      <c r="G770" s="81"/>
      <c r="H770" s="81"/>
      <c r="I770" s="81"/>
      <c r="J770" s="81"/>
      <c r="K770" s="81"/>
    </row>
    <row r="771">
      <c r="G771" s="81"/>
      <c r="H771" s="81"/>
      <c r="I771" s="81"/>
      <c r="J771" s="81"/>
      <c r="K771" s="81"/>
    </row>
    <row r="772">
      <c r="G772" s="81"/>
      <c r="H772" s="81"/>
      <c r="I772" s="81"/>
      <c r="J772" s="81"/>
      <c r="K772" s="81"/>
    </row>
    <row r="773">
      <c r="G773" s="81"/>
      <c r="H773" s="81"/>
      <c r="I773" s="81"/>
      <c r="J773" s="81"/>
      <c r="K773" s="81"/>
    </row>
    <row r="774">
      <c r="G774" s="81"/>
      <c r="H774" s="81"/>
      <c r="I774" s="81"/>
      <c r="J774" s="81"/>
      <c r="K774" s="81"/>
    </row>
    <row r="775">
      <c r="G775" s="81"/>
      <c r="H775" s="81"/>
      <c r="I775" s="81"/>
      <c r="J775" s="81"/>
      <c r="K775" s="81"/>
    </row>
    <row r="776">
      <c r="G776" s="81"/>
      <c r="H776" s="81"/>
      <c r="I776" s="81"/>
      <c r="J776" s="81"/>
      <c r="K776" s="81"/>
    </row>
    <row r="777">
      <c r="G777" s="81"/>
      <c r="H777" s="81"/>
      <c r="I777" s="81"/>
      <c r="J777" s="81"/>
      <c r="K777" s="81"/>
    </row>
    <row r="778">
      <c r="G778" s="81"/>
      <c r="H778" s="81"/>
      <c r="I778" s="81"/>
      <c r="J778" s="81"/>
      <c r="K778" s="81"/>
    </row>
    <row r="779">
      <c r="G779" s="81"/>
      <c r="H779" s="81"/>
      <c r="I779" s="81"/>
      <c r="J779" s="81"/>
      <c r="K779" s="81"/>
    </row>
    <row r="780">
      <c r="G780" s="81"/>
      <c r="H780" s="81"/>
      <c r="I780" s="81"/>
      <c r="J780" s="81"/>
      <c r="K780" s="81"/>
    </row>
    <row r="781">
      <c r="G781" s="81"/>
      <c r="H781" s="81"/>
      <c r="I781" s="81"/>
      <c r="J781" s="81"/>
      <c r="K781" s="81"/>
    </row>
    <row r="782">
      <c r="G782" s="81"/>
      <c r="H782" s="81"/>
      <c r="I782" s="81"/>
      <c r="J782" s="81"/>
      <c r="K782" s="81"/>
    </row>
    <row r="783">
      <c r="G783" s="81"/>
      <c r="H783" s="81"/>
      <c r="I783" s="81"/>
      <c r="J783" s="81"/>
      <c r="K783" s="81"/>
    </row>
    <row r="784">
      <c r="G784" s="81"/>
      <c r="H784" s="81"/>
      <c r="I784" s="81"/>
      <c r="J784" s="81"/>
      <c r="K784" s="81"/>
    </row>
    <row r="785">
      <c r="G785" s="81"/>
      <c r="H785" s="81"/>
      <c r="I785" s="81"/>
      <c r="J785" s="81"/>
      <c r="K785" s="81"/>
    </row>
    <row r="786">
      <c r="G786" s="81"/>
      <c r="H786" s="81"/>
      <c r="I786" s="81"/>
      <c r="J786" s="81"/>
      <c r="K786" s="81"/>
    </row>
    <row r="787">
      <c r="G787" s="81"/>
      <c r="H787" s="81"/>
      <c r="I787" s="81"/>
      <c r="J787" s="81"/>
      <c r="K787" s="81"/>
    </row>
    <row r="788">
      <c r="G788" s="81"/>
      <c r="H788" s="81"/>
      <c r="I788" s="81"/>
      <c r="J788" s="81"/>
      <c r="K788" s="81"/>
    </row>
    <row r="789">
      <c r="G789" s="81"/>
      <c r="H789" s="81"/>
      <c r="I789" s="81"/>
      <c r="J789" s="81"/>
      <c r="K789" s="81"/>
    </row>
    <row r="790">
      <c r="G790" s="81"/>
      <c r="H790" s="81"/>
      <c r="I790" s="81"/>
      <c r="J790" s="81"/>
      <c r="K790" s="81"/>
    </row>
    <row r="791">
      <c r="G791" s="81"/>
      <c r="H791" s="81"/>
      <c r="I791" s="81"/>
      <c r="J791" s="81"/>
      <c r="K791" s="81"/>
    </row>
    <row r="792">
      <c r="G792" s="81"/>
      <c r="H792" s="81"/>
      <c r="I792" s="81"/>
      <c r="J792" s="81"/>
      <c r="K792" s="81"/>
    </row>
    <row r="793">
      <c r="G793" s="81"/>
      <c r="H793" s="81"/>
      <c r="I793" s="81"/>
      <c r="J793" s="81"/>
      <c r="K793" s="81"/>
    </row>
    <row r="794">
      <c r="G794" s="81"/>
      <c r="H794" s="81"/>
      <c r="I794" s="81"/>
      <c r="J794" s="81"/>
      <c r="K794" s="81"/>
    </row>
    <row r="795">
      <c r="G795" s="81"/>
      <c r="H795" s="81"/>
      <c r="I795" s="81"/>
      <c r="J795" s="81"/>
      <c r="K795" s="81"/>
    </row>
    <row r="796">
      <c r="G796" s="81"/>
      <c r="H796" s="81"/>
      <c r="I796" s="81"/>
      <c r="J796" s="81"/>
      <c r="K796" s="81"/>
    </row>
    <row r="797">
      <c r="G797" s="81"/>
      <c r="H797" s="81"/>
      <c r="I797" s="81"/>
      <c r="J797" s="81"/>
      <c r="K797" s="81"/>
    </row>
    <row r="798">
      <c r="G798" s="81"/>
      <c r="H798" s="81"/>
      <c r="I798" s="81"/>
      <c r="J798" s="81"/>
      <c r="K798" s="81"/>
    </row>
    <row r="799">
      <c r="G799" s="81"/>
      <c r="H799" s="81"/>
      <c r="I799" s="81"/>
      <c r="J799" s="81"/>
      <c r="K799" s="81"/>
    </row>
    <row r="800">
      <c r="G800" s="81"/>
      <c r="H800" s="81"/>
      <c r="I800" s="81"/>
      <c r="J800" s="81"/>
      <c r="K800" s="81"/>
    </row>
    <row r="801">
      <c r="G801" s="81"/>
      <c r="H801" s="81"/>
      <c r="I801" s="81"/>
      <c r="J801" s="81"/>
      <c r="K801" s="81"/>
    </row>
    <row r="802">
      <c r="G802" s="81"/>
      <c r="H802" s="81"/>
      <c r="I802" s="81"/>
      <c r="J802" s="81"/>
      <c r="K802" s="81"/>
    </row>
    <row r="803">
      <c r="G803" s="81"/>
      <c r="H803" s="81"/>
      <c r="I803" s="81"/>
      <c r="J803" s="81"/>
      <c r="K803" s="81"/>
    </row>
    <row r="804">
      <c r="G804" s="81"/>
      <c r="H804" s="81"/>
      <c r="I804" s="81"/>
      <c r="J804" s="81"/>
      <c r="K804" s="81"/>
    </row>
    <row r="805">
      <c r="G805" s="81"/>
      <c r="H805" s="81"/>
      <c r="I805" s="81"/>
      <c r="J805" s="81"/>
      <c r="K805" s="81"/>
    </row>
    <row r="806">
      <c r="G806" s="81"/>
      <c r="H806" s="81"/>
      <c r="I806" s="81"/>
      <c r="J806" s="81"/>
      <c r="K806" s="81"/>
    </row>
    <row r="807">
      <c r="G807" s="81"/>
      <c r="H807" s="81"/>
      <c r="I807" s="81"/>
      <c r="J807" s="81"/>
      <c r="K807" s="81"/>
    </row>
    <row r="808">
      <c r="G808" s="81"/>
      <c r="H808" s="81"/>
      <c r="I808" s="81"/>
      <c r="J808" s="81"/>
      <c r="K808" s="81"/>
    </row>
    <row r="809">
      <c r="G809" s="81"/>
      <c r="H809" s="81"/>
      <c r="I809" s="81"/>
      <c r="J809" s="81"/>
      <c r="K809" s="81"/>
    </row>
    <row r="810">
      <c r="G810" s="81"/>
      <c r="H810" s="81"/>
      <c r="I810" s="81"/>
      <c r="J810" s="81"/>
      <c r="K810" s="81"/>
    </row>
    <row r="811">
      <c r="G811" s="81"/>
      <c r="H811" s="81"/>
      <c r="I811" s="81"/>
      <c r="J811" s="81"/>
      <c r="K811" s="81"/>
    </row>
    <row r="812">
      <c r="G812" s="81"/>
      <c r="H812" s="81"/>
      <c r="I812" s="81"/>
      <c r="J812" s="81"/>
      <c r="K812" s="81"/>
    </row>
    <row r="813">
      <c r="G813" s="81"/>
      <c r="H813" s="81"/>
      <c r="I813" s="81"/>
      <c r="J813" s="81"/>
      <c r="K813" s="81"/>
    </row>
    <row r="814">
      <c r="G814" s="81"/>
      <c r="H814" s="81"/>
      <c r="I814" s="81"/>
      <c r="J814" s="81"/>
      <c r="K814" s="81"/>
    </row>
    <row r="815">
      <c r="G815" s="81"/>
      <c r="H815" s="81"/>
      <c r="I815" s="81"/>
      <c r="J815" s="81"/>
      <c r="K815" s="81"/>
    </row>
    <row r="816">
      <c r="G816" s="81"/>
      <c r="H816" s="81"/>
      <c r="I816" s="81"/>
      <c r="J816" s="81"/>
      <c r="K816" s="81"/>
    </row>
    <row r="817">
      <c r="G817" s="81"/>
      <c r="H817" s="81"/>
      <c r="I817" s="81"/>
      <c r="J817" s="81"/>
      <c r="K817" s="81"/>
    </row>
    <row r="818">
      <c r="G818" s="81"/>
      <c r="H818" s="81"/>
      <c r="I818" s="81"/>
      <c r="J818" s="81"/>
      <c r="K818" s="81"/>
    </row>
    <row r="819">
      <c r="G819" s="81"/>
      <c r="H819" s="81"/>
      <c r="I819" s="81"/>
      <c r="J819" s="81"/>
      <c r="K819" s="81"/>
    </row>
    <row r="820">
      <c r="G820" s="81"/>
      <c r="H820" s="81"/>
      <c r="I820" s="81"/>
      <c r="J820" s="81"/>
      <c r="K820" s="81"/>
    </row>
    <row r="821">
      <c r="G821" s="81"/>
      <c r="H821" s="81"/>
      <c r="I821" s="81"/>
      <c r="J821" s="81"/>
      <c r="K821" s="81"/>
    </row>
    <row r="822">
      <c r="G822" s="81"/>
      <c r="H822" s="81"/>
      <c r="I822" s="81"/>
      <c r="J822" s="81"/>
      <c r="K822" s="81"/>
    </row>
    <row r="823">
      <c r="G823" s="81"/>
      <c r="H823" s="81"/>
      <c r="I823" s="81"/>
      <c r="J823" s="81"/>
      <c r="K823" s="81"/>
    </row>
    <row r="824">
      <c r="G824" s="81"/>
      <c r="H824" s="81"/>
      <c r="I824" s="81"/>
      <c r="J824" s="81"/>
      <c r="K824" s="81"/>
    </row>
    <row r="825">
      <c r="G825" s="81"/>
      <c r="H825" s="81"/>
      <c r="I825" s="81"/>
      <c r="J825" s="81"/>
      <c r="K825" s="81"/>
    </row>
    <row r="826">
      <c r="G826" s="81"/>
      <c r="H826" s="81"/>
      <c r="I826" s="81"/>
      <c r="J826" s="81"/>
      <c r="K826" s="81"/>
    </row>
    <row r="827">
      <c r="G827" s="81"/>
      <c r="H827" s="81"/>
      <c r="I827" s="81"/>
      <c r="J827" s="81"/>
      <c r="K827" s="81"/>
    </row>
    <row r="828">
      <c r="G828" s="81"/>
      <c r="H828" s="81"/>
      <c r="I828" s="81"/>
      <c r="J828" s="81"/>
      <c r="K828" s="81"/>
    </row>
    <row r="829">
      <c r="G829" s="81"/>
      <c r="H829" s="81"/>
      <c r="I829" s="81"/>
      <c r="J829" s="81"/>
      <c r="K829" s="81"/>
    </row>
    <row r="830">
      <c r="G830" s="81"/>
      <c r="H830" s="81"/>
      <c r="I830" s="81"/>
      <c r="J830" s="81"/>
      <c r="K830" s="81"/>
    </row>
    <row r="831">
      <c r="G831" s="81"/>
      <c r="H831" s="81"/>
      <c r="I831" s="81"/>
      <c r="J831" s="81"/>
      <c r="K831" s="81"/>
    </row>
    <row r="832">
      <c r="G832" s="81"/>
      <c r="H832" s="81"/>
      <c r="I832" s="81"/>
      <c r="J832" s="81"/>
      <c r="K832" s="81"/>
    </row>
    <row r="833">
      <c r="G833" s="81"/>
      <c r="H833" s="81"/>
      <c r="I833" s="81"/>
      <c r="J833" s="81"/>
      <c r="K833" s="81"/>
    </row>
    <row r="834">
      <c r="G834" s="81"/>
      <c r="H834" s="81"/>
      <c r="I834" s="81"/>
      <c r="J834" s="81"/>
      <c r="K834" s="81"/>
    </row>
    <row r="835">
      <c r="G835" s="81"/>
      <c r="H835" s="81"/>
      <c r="I835" s="81"/>
      <c r="J835" s="81"/>
      <c r="K835" s="81"/>
    </row>
    <row r="836">
      <c r="G836" s="81"/>
      <c r="H836" s="81"/>
      <c r="I836" s="81"/>
      <c r="J836" s="81"/>
      <c r="K836" s="81"/>
    </row>
    <row r="837">
      <c r="G837" s="81"/>
      <c r="H837" s="81"/>
      <c r="I837" s="81"/>
      <c r="J837" s="81"/>
      <c r="K837" s="81"/>
    </row>
    <row r="838">
      <c r="G838" s="81"/>
      <c r="H838" s="81"/>
      <c r="I838" s="81"/>
      <c r="J838" s="81"/>
      <c r="K838" s="81"/>
    </row>
    <row r="839">
      <c r="G839" s="81"/>
      <c r="H839" s="81"/>
      <c r="I839" s="81"/>
      <c r="J839" s="81"/>
      <c r="K839" s="81"/>
    </row>
    <row r="840">
      <c r="G840" s="81"/>
      <c r="H840" s="81"/>
      <c r="I840" s="81"/>
      <c r="J840" s="81"/>
      <c r="K840" s="81"/>
    </row>
    <row r="841">
      <c r="G841" s="81"/>
      <c r="H841" s="81"/>
      <c r="I841" s="81"/>
      <c r="J841" s="81"/>
      <c r="K841" s="81"/>
    </row>
    <row r="842">
      <c r="G842" s="81"/>
      <c r="H842" s="81"/>
      <c r="I842" s="81"/>
      <c r="J842" s="81"/>
      <c r="K842" s="81"/>
    </row>
    <row r="843">
      <c r="G843" s="81"/>
      <c r="H843" s="81"/>
      <c r="I843" s="81"/>
      <c r="J843" s="81"/>
      <c r="K843" s="81"/>
    </row>
    <row r="844">
      <c r="G844" s="81"/>
      <c r="H844" s="81"/>
      <c r="I844" s="81"/>
      <c r="J844" s="81"/>
      <c r="K844" s="81"/>
    </row>
    <row r="845">
      <c r="G845" s="81"/>
      <c r="H845" s="81"/>
      <c r="I845" s="81"/>
      <c r="J845" s="81"/>
      <c r="K845" s="81"/>
    </row>
    <row r="846">
      <c r="G846" s="81"/>
      <c r="H846" s="81"/>
      <c r="I846" s="81"/>
      <c r="J846" s="81"/>
      <c r="K846" s="81"/>
    </row>
    <row r="847">
      <c r="G847" s="81"/>
      <c r="H847" s="81"/>
      <c r="I847" s="81"/>
      <c r="J847" s="81"/>
      <c r="K847" s="81"/>
    </row>
    <row r="848">
      <c r="G848" s="81"/>
      <c r="H848" s="81"/>
      <c r="I848" s="81"/>
      <c r="J848" s="81"/>
      <c r="K848" s="81"/>
    </row>
    <row r="849">
      <c r="G849" s="81"/>
      <c r="H849" s="81"/>
      <c r="I849" s="81"/>
      <c r="J849" s="81"/>
      <c r="K849" s="81"/>
    </row>
    <row r="850">
      <c r="G850" s="81"/>
      <c r="H850" s="81"/>
      <c r="I850" s="81"/>
      <c r="J850" s="81"/>
      <c r="K850" s="81"/>
    </row>
    <row r="851">
      <c r="G851" s="81"/>
      <c r="H851" s="81"/>
      <c r="I851" s="81"/>
      <c r="J851" s="81"/>
      <c r="K851" s="81"/>
    </row>
    <row r="852">
      <c r="G852" s="81"/>
      <c r="H852" s="81"/>
      <c r="I852" s="81"/>
      <c r="J852" s="81"/>
      <c r="K852" s="81"/>
    </row>
    <row r="853">
      <c r="G853" s="81"/>
      <c r="H853" s="81"/>
      <c r="I853" s="81"/>
      <c r="J853" s="81"/>
      <c r="K853" s="81"/>
    </row>
    <row r="854">
      <c r="G854" s="81"/>
      <c r="H854" s="81"/>
      <c r="I854" s="81"/>
      <c r="J854" s="81"/>
      <c r="K854" s="81"/>
    </row>
    <row r="855">
      <c r="G855" s="81"/>
      <c r="H855" s="81"/>
      <c r="I855" s="81"/>
      <c r="J855" s="81"/>
      <c r="K855" s="81"/>
    </row>
    <row r="856">
      <c r="G856" s="81"/>
      <c r="H856" s="81"/>
      <c r="I856" s="81"/>
      <c r="J856" s="81"/>
      <c r="K856" s="81"/>
    </row>
    <row r="857">
      <c r="G857" s="81"/>
      <c r="H857" s="81"/>
      <c r="I857" s="81"/>
      <c r="J857" s="81"/>
      <c r="K857" s="81"/>
    </row>
    <row r="858">
      <c r="G858" s="81"/>
      <c r="H858" s="81"/>
      <c r="I858" s="81"/>
      <c r="J858" s="81"/>
      <c r="K858" s="81"/>
    </row>
    <row r="859">
      <c r="G859" s="81"/>
      <c r="H859" s="81"/>
      <c r="I859" s="81"/>
      <c r="J859" s="81"/>
      <c r="K859" s="81"/>
    </row>
    <row r="860">
      <c r="G860" s="81"/>
      <c r="H860" s="81"/>
      <c r="I860" s="81"/>
      <c r="J860" s="81"/>
      <c r="K860" s="81"/>
    </row>
    <row r="861">
      <c r="G861" s="81"/>
      <c r="H861" s="81"/>
      <c r="I861" s="81"/>
      <c r="J861" s="81"/>
      <c r="K861" s="81"/>
    </row>
    <row r="862">
      <c r="G862" s="81"/>
      <c r="H862" s="81"/>
      <c r="I862" s="81"/>
      <c r="J862" s="81"/>
      <c r="K862" s="81"/>
    </row>
    <row r="863">
      <c r="G863" s="81"/>
      <c r="H863" s="81"/>
      <c r="I863" s="81"/>
      <c r="J863" s="81"/>
      <c r="K863" s="81"/>
    </row>
    <row r="864">
      <c r="G864" s="81"/>
      <c r="H864" s="81"/>
      <c r="I864" s="81"/>
      <c r="J864" s="81"/>
      <c r="K864" s="81"/>
    </row>
    <row r="865">
      <c r="G865" s="81"/>
      <c r="H865" s="81"/>
      <c r="I865" s="81"/>
      <c r="J865" s="81"/>
      <c r="K865" s="81"/>
    </row>
    <row r="866">
      <c r="G866" s="81"/>
      <c r="H866" s="81"/>
      <c r="I866" s="81"/>
      <c r="J866" s="81"/>
      <c r="K866" s="81"/>
    </row>
    <row r="867">
      <c r="G867" s="81"/>
      <c r="H867" s="81"/>
      <c r="I867" s="81"/>
      <c r="J867" s="81"/>
      <c r="K867" s="81"/>
    </row>
    <row r="868">
      <c r="G868" s="81"/>
      <c r="H868" s="81"/>
      <c r="I868" s="81"/>
      <c r="J868" s="81"/>
      <c r="K868" s="81"/>
    </row>
    <row r="869">
      <c r="G869" s="81"/>
      <c r="H869" s="81"/>
      <c r="I869" s="81"/>
      <c r="J869" s="81"/>
      <c r="K869" s="81"/>
    </row>
    <row r="870">
      <c r="G870" s="81"/>
      <c r="H870" s="81"/>
      <c r="I870" s="81"/>
      <c r="J870" s="81"/>
      <c r="K870" s="81"/>
    </row>
    <row r="871">
      <c r="G871" s="81"/>
      <c r="H871" s="81"/>
      <c r="I871" s="81"/>
      <c r="J871" s="81"/>
      <c r="K871" s="81"/>
    </row>
    <row r="872">
      <c r="G872" s="81"/>
      <c r="H872" s="81"/>
      <c r="I872" s="81"/>
      <c r="J872" s="81"/>
      <c r="K872" s="81"/>
    </row>
    <row r="873">
      <c r="G873" s="81"/>
      <c r="H873" s="81"/>
      <c r="I873" s="81"/>
      <c r="J873" s="81"/>
      <c r="K873" s="81"/>
    </row>
    <row r="874">
      <c r="G874" s="81"/>
      <c r="H874" s="81"/>
      <c r="I874" s="81"/>
      <c r="J874" s="81"/>
      <c r="K874" s="81"/>
    </row>
    <row r="875">
      <c r="G875" s="81"/>
      <c r="H875" s="81"/>
      <c r="I875" s="81"/>
      <c r="J875" s="81"/>
      <c r="K875" s="81"/>
    </row>
    <row r="876">
      <c r="G876" s="81"/>
      <c r="H876" s="81"/>
      <c r="I876" s="81"/>
      <c r="J876" s="81"/>
      <c r="K876" s="81"/>
    </row>
    <row r="877">
      <c r="G877" s="81"/>
      <c r="H877" s="81"/>
      <c r="I877" s="81"/>
      <c r="J877" s="81"/>
      <c r="K877" s="81"/>
    </row>
    <row r="878">
      <c r="G878" s="81"/>
      <c r="H878" s="81"/>
      <c r="I878" s="81"/>
      <c r="J878" s="81"/>
      <c r="K878" s="81"/>
    </row>
    <row r="879">
      <c r="G879" s="81"/>
      <c r="H879" s="81"/>
      <c r="I879" s="81"/>
      <c r="J879" s="81"/>
      <c r="K879" s="81"/>
    </row>
    <row r="880">
      <c r="G880" s="81"/>
      <c r="H880" s="81"/>
      <c r="I880" s="81"/>
      <c r="J880" s="81"/>
      <c r="K880" s="81"/>
    </row>
    <row r="881">
      <c r="G881" s="81"/>
      <c r="H881" s="81"/>
      <c r="I881" s="81"/>
      <c r="J881" s="81"/>
      <c r="K881" s="81"/>
    </row>
    <row r="882">
      <c r="G882" s="81"/>
      <c r="H882" s="81"/>
      <c r="I882" s="81"/>
      <c r="J882" s="81"/>
      <c r="K882" s="81"/>
    </row>
    <row r="883">
      <c r="G883" s="81"/>
      <c r="H883" s="81"/>
      <c r="I883" s="81"/>
      <c r="J883" s="81"/>
      <c r="K883" s="81"/>
    </row>
    <row r="884">
      <c r="G884" s="81"/>
      <c r="H884" s="81"/>
      <c r="I884" s="81"/>
      <c r="J884" s="81"/>
      <c r="K884" s="81"/>
    </row>
    <row r="885">
      <c r="G885" s="81"/>
      <c r="H885" s="81"/>
      <c r="I885" s="81"/>
      <c r="J885" s="81"/>
      <c r="K885" s="81"/>
    </row>
    <row r="886">
      <c r="G886" s="81"/>
      <c r="H886" s="81"/>
      <c r="I886" s="81"/>
      <c r="J886" s="81"/>
      <c r="K886" s="81"/>
    </row>
    <row r="887">
      <c r="G887" s="81"/>
      <c r="H887" s="81"/>
      <c r="I887" s="81"/>
      <c r="J887" s="81"/>
      <c r="K887" s="81"/>
    </row>
    <row r="888">
      <c r="G888" s="81"/>
      <c r="H888" s="81"/>
      <c r="I888" s="81"/>
      <c r="J888" s="81"/>
      <c r="K888" s="81"/>
    </row>
    <row r="889">
      <c r="G889" s="81"/>
      <c r="H889" s="81"/>
      <c r="I889" s="81"/>
      <c r="J889" s="81"/>
      <c r="K889" s="81"/>
    </row>
    <row r="890">
      <c r="G890" s="81"/>
      <c r="H890" s="81"/>
      <c r="I890" s="81"/>
      <c r="J890" s="81"/>
      <c r="K890" s="81"/>
    </row>
    <row r="891">
      <c r="G891" s="81"/>
      <c r="H891" s="81"/>
      <c r="I891" s="81"/>
      <c r="J891" s="81"/>
      <c r="K891" s="81"/>
    </row>
    <row r="892">
      <c r="G892" s="81"/>
      <c r="H892" s="81"/>
      <c r="I892" s="81"/>
      <c r="J892" s="81"/>
      <c r="K892" s="81"/>
    </row>
    <row r="893">
      <c r="G893" s="81"/>
      <c r="H893" s="81"/>
      <c r="I893" s="81"/>
      <c r="J893" s="81"/>
      <c r="K893" s="81"/>
    </row>
    <row r="894">
      <c r="G894" s="81"/>
      <c r="H894" s="81"/>
      <c r="I894" s="81"/>
      <c r="J894" s="81"/>
      <c r="K894" s="81"/>
    </row>
    <row r="895">
      <c r="G895" s="81"/>
      <c r="H895" s="81"/>
      <c r="I895" s="81"/>
      <c r="J895" s="81"/>
      <c r="K895" s="81"/>
    </row>
    <row r="896">
      <c r="G896" s="81"/>
      <c r="H896" s="81"/>
      <c r="I896" s="81"/>
      <c r="J896" s="81"/>
      <c r="K896" s="81"/>
    </row>
    <row r="897">
      <c r="G897" s="81"/>
      <c r="H897" s="81"/>
      <c r="I897" s="81"/>
      <c r="J897" s="81"/>
      <c r="K897" s="81"/>
    </row>
    <row r="898">
      <c r="G898" s="81"/>
      <c r="H898" s="81"/>
      <c r="I898" s="81"/>
      <c r="J898" s="81"/>
      <c r="K898" s="81"/>
    </row>
    <row r="899">
      <c r="G899" s="81"/>
      <c r="H899" s="81"/>
      <c r="I899" s="81"/>
      <c r="J899" s="81"/>
      <c r="K899" s="81"/>
    </row>
    <row r="900">
      <c r="G900" s="81"/>
      <c r="H900" s="81"/>
      <c r="I900" s="81"/>
      <c r="J900" s="81"/>
      <c r="K900" s="81"/>
    </row>
    <row r="901">
      <c r="G901" s="81"/>
      <c r="H901" s="81"/>
      <c r="I901" s="81"/>
      <c r="J901" s="81"/>
      <c r="K901" s="81"/>
    </row>
    <row r="902">
      <c r="G902" s="81"/>
      <c r="H902" s="81"/>
      <c r="I902" s="81"/>
      <c r="J902" s="81"/>
      <c r="K902" s="81"/>
    </row>
    <row r="903">
      <c r="G903" s="81"/>
      <c r="H903" s="81"/>
      <c r="I903" s="81"/>
      <c r="J903" s="81"/>
      <c r="K903" s="81"/>
    </row>
    <row r="904">
      <c r="G904" s="81"/>
      <c r="H904" s="81"/>
      <c r="I904" s="81"/>
      <c r="J904" s="81"/>
      <c r="K904" s="81"/>
    </row>
    <row r="905">
      <c r="G905" s="81"/>
      <c r="H905" s="81"/>
      <c r="I905" s="81"/>
      <c r="J905" s="81"/>
      <c r="K905" s="81"/>
    </row>
    <row r="906">
      <c r="G906" s="81"/>
      <c r="H906" s="81"/>
      <c r="I906" s="81"/>
      <c r="J906" s="81"/>
      <c r="K906" s="81"/>
    </row>
    <row r="907">
      <c r="G907" s="81"/>
      <c r="H907" s="81"/>
      <c r="I907" s="81"/>
      <c r="J907" s="81"/>
      <c r="K907" s="81"/>
    </row>
    <row r="908">
      <c r="G908" s="81"/>
      <c r="H908" s="81"/>
      <c r="I908" s="81"/>
      <c r="J908" s="81"/>
      <c r="K908" s="81"/>
    </row>
    <row r="909">
      <c r="G909" s="81"/>
      <c r="H909" s="81"/>
      <c r="I909" s="81"/>
      <c r="J909" s="81"/>
      <c r="K909" s="81"/>
    </row>
    <row r="910">
      <c r="G910" s="81"/>
      <c r="H910" s="81"/>
      <c r="I910" s="81"/>
      <c r="J910" s="81"/>
      <c r="K910" s="81"/>
    </row>
    <row r="911">
      <c r="G911" s="81"/>
      <c r="H911" s="81"/>
      <c r="I911" s="81"/>
      <c r="J911" s="81"/>
      <c r="K911" s="81"/>
    </row>
    <row r="912">
      <c r="G912" s="81"/>
      <c r="H912" s="81"/>
      <c r="I912" s="81"/>
      <c r="J912" s="81"/>
      <c r="K912" s="81"/>
    </row>
    <row r="913">
      <c r="G913" s="81"/>
      <c r="H913" s="81"/>
      <c r="I913" s="81"/>
      <c r="J913" s="81"/>
      <c r="K913" s="81"/>
    </row>
    <row r="914">
      <c r="G914" s="81"/>
      <c r="H914" s="81"/>
      <c r="I914" s="81"/>
      <c r="J914" s="81"/>
      <c r="K914" s="81"/>
    </row>
    <row r="915">
      <c r="G915" s="81"/>
      <c r="H915" s="81"/>
      <c r="I915" s="81"/>
      <c r="J915" s="81"/>
      <c r="K915" s="81"/>
    </row>
    <row r="916">
      <c r="G916" s="81"/>
      <c r="H916" s="81"/>
      <c r="I916" s="81"/>
      <c r="J916" s="81"/>
      <c r="K916" s="81"/>
    </row>
    <row r="917">
      <c r="G917" s="81"/>
      <c r="H917" s="81"/>
      <c r="I917" s="81"/>
      <c r="J917" s="81"/>
      <c r="K917" s="81"/>
    </row>
    <row r="918">
      <c r="G918" s="81"/>
      <c r="H918" s="81"/>
      <c r="I918" s="81"/>
      <c r="J918" s="81"/>
      <c r="K918" s="81"/>
    </row>
    <row r="919">
      <c r="G919" s="81"/>
      <c r="H919" s="81"/>
      <c r="I919" s="81"/>
      <c r="J919" s="81"/>
      <c r="K919" s="81"/>
    </row>
    <row r="920">
      <c r="G920" s="81"/>
      <c r="H920" s="81"/>
      <c r="I920" s="81"/>
      <c r="J920" s="81"/>
      <c r="K920" s="81"/>
    </row>
    <row r="921">
      <c r="G921" s="81"/>
      <c r="H921" s="81"/>
      <c r="I921" s="81"/>
      <c r="J921" s="81"/>
      <c r="K921" s="81"/>
    </row>
    <row r="922">
      <c r="G922" s="81"/>
      <c r="H922" s="81"/>
      <c r="I922" s="81"/>
      <c r="J922" s="81"/>
      <c r="K922" s="81"/>
    </row>
    <row r="923">
      <c r="G923" s="81"/>
      <c r="H923" s="81"/>
      <c r="I923" s="81"/>
      <c r="J923" s="81"/>
      <c r="K923" s="81"/>
    </row>
    <row r="924">
      <c r="G924" s="81"/>
      <c r="H924" s="81"/>
      <c r="I924" s="81"/>
      <c r="J924" s="81"/>
      <c r="K924" s="81"/>
    </row>
    <row r="925">
      <c r="G925" s="81"/>
      <c r="H925" s="81"/>
      <c r="I925" s="81"/>
      <c r="J925" s="81"/>
      <c r="K925" s="81"/>
    </row>
    <row r="926">
      <c r="G926" s="81"/>
      <c r="H926" s="81"/>
      <c r="I926" s="81"/>
      <c r="J926" s="81"/>
      <c r="K926" s="81"/>
    </row>
    <row r="927">
      <c r="G927" s="81"/>
      <c r="H927" s="81"/>
      <c r="I927" s="81"/>
      <c r="J927" s="81"/>
      <c r="K927" s="81"/>
    </row>
    <row r="928">
      <c r="G928" s="81"/>
      <c r="H928" s="81"/>
      <c r="I928" s="81"/>
      <c r="J928" s="81"/>
      <c r="K928" s="81"/>
    </row>
    <row r="929">
      <c r="G929" s="81"/>
      <c r="H929" s="81"/>
      <c r="I929" s="81"/>
      <c r="J929" s="81"/>
      <c r="K929" s="81"/>
    </row>
    <row r="930">
      <c r="G930" s="81"/>
      <c r="H930" s="81"/>
      <c r="I930" s="81"/>
      <c r="J930" s="81"/>
      <c r="K930" s="81"/>
    </row>
    <row r="931">
      <c r="G931" s="81"/>
      <c r="H931" s="81"/>
      <c r="I931" s="81"/>
      <c r="J931" s="81"/>
      <c r="K931" s="81"/>
    </row>
    <row r="932">
      <c r="G932" s="81"/>
      <c r="H932" s="81"/>
      <c r="I932" s="81"/>
      <c r="J932" s="81"/>
      <c r="K932" s="81"/>
    </row>
    <row r="933">
      <c r="G933" s="81"/>
      <c r="H933" s="81"/>
      <c r="I933" s="81"/>
      <c r="J933" s="81"/>
      <c r="K933" s="81"/>
    </row>
    <row r="934">
      <c r="G934" s="81"/>
      <c r="H934" s="81"/>
      <c r="I934" s="81"/>
      <c r="J934" s="81"/>
      <c r="K934" s="81"/>
    </row>
    <row r="935">
      <c r="G935" s="81"/>
      <c r="H935" s="81"/>
      <c r="I935" s="81"/>
      <c r="J935" s="81"/>
      <c r="K935" s="81"/>
    </row>
    <row r="936">
      <c r="G936" s="81"/>
      <c r="H936" s="81"/>
      <c r="I936" s="81"/>
      <c r="J936" s="81"/>
      <c r="K936" s="81"/>
    </row>
    <row r="937">
      <c r="G937" s="81"/>
      <c r="H937" s="81"/>
      <c r="I937" s="81"/>
      <c r="J937" s="81"/>
      <c r="K937" s="81"/>
    </row>
    <row r="938">
      <c r="G938" s="81"/>
      <c r="H938" s="81"/>
      <c r="I938" s="81"/>
      <c r="J938" s="81"/>
      <c r="K938" s="81"/>
    </row>
    <row r="939">
      <c r="G939" s="81"/>
      <c r="H939" s="81"/>
      <c r="I939" s="81"/>
      <c r="J939" s="81"/>
      <c r="K939" s="81"/>
    </row>
    <row r="940">
      <c r="G940" s="81"/>
      <c r="H940" s="81"/>
      <c r="I940" s="81"/>
      <c r="J940" s="81"/>
      <c r="K940" s="81"/>
    </row>
    <row r="941">
      <c r="G941" s="81"/>
      <c r="H941" s="81"/>
      <c r="I941" s="81"/>
      <c r="J941" s="81"/>
      <c r="K941" s="81"/>
    </row>
    <row r="942">
      <c r="G942" s="81"/>
      <c r="H942" s="81"/>
      <c r="I942" s="81"/>
      <c r="J942" s="81"/>
      <c r="K942" s="81"/>
    </row>
    <row r="943">
      <c r="G943" s="81"/>
      <c r="H943" s="81"/>
      <c r="I943" s="81"/>
      <c r="J943" s="81"/>
      <c r="K943" s="81"/>
    </row>
    <row r="944">
      <c r="G944" s="81"/>
      <c r="H944" s="81"/>
      <c r="I944" s="81"/>
      <c r="J944" s="81"/>
      <c r="K944" s="81"/>
    </row>
    <row r="945">
      <c r="G945" s="81"/>
      <c r="H945" s="81"/>
      <c r="I945" s="81"/>
      <c r="J945" s="81"/>
      <c r="K945" s="81"/>
    </row>
    <row r="946">
      <c r="G946" s="81"/>
      <c r="H946" s="81"/>
      <c r="I946" s="81"/>
      <c r="J946" s="81"/>
      <c r="K946" s="81"/>
    </row>
    <row r="947">
      <c r="G947" s="81"/>
      <c r="H947" s="81"/>
      <c r="I947" s="81"/>
      <c r="J947" s="81"/>
      <c r="K947" s="81"/>
    </row>
    <row r="948">
      <c r="G948" s="81"/>
      <c r="H948" s="81"/>
      <c r="I948" s="81"/>
      <c r="J948" s="81"/>
      <c r="K948" s="81"/>
    </row>
    <row r="949">
      <c r="G949" s="81"/>
      <c r="H949" s="81"/>
      <c r="I949" s="81"/>
      <c r="J949" s="81"/>
      <c r="K949" s="81"/>
    </row>
    <row r="950">
      <c r="G950" s="81"/>
      <c r="H950" s="81"/>
      <c r="I950" s="81"/>
      <c r="J950" s="81"/>
      <c r="K950" s="81"/>
    </row>
    <row r="951">
      <c r="G951" s="81"/>
      <c r="H951" s="81"/>
      <c r="I951" s="81"/>
      <c r="J951" s="81"/>
      <c r="K951" s="81"/>
    </row>
    <row r="952">
      <c r="G952" s="81"/>
      <c r="H952" s="81"/>
      <c r="I952" s="81"/>
      <c r="J952" s="81"/>
      <c r="K952" s="81"/>
    </row>
    <row r="953">
      <c r="G953" s="81"/>
      <c r="H953" s="81"/>
      <c r="I953" s="81"/>
      <c r="J953" s="81"/>
      <c r="K953" s="81"/>
    </row>
    <row r="954">
      <c r="G954" s="81"/>
      <c r="H954" s="81"/>
      <c r="I954" s="81"/>
      <c r="J954" s="81"/>
      <c r="K954" s="81"/>
    </row>
    <row r="955">
      <c r="G955" s="81"/>
      <c r="H955" s="81"/>
      <c r="I955" s="81"/>
      <c r="J955" s="81"/>
      <c r="K955" s="81"/>
    </row>
    <row r="956">
      <c r="G956" s="81"/>
      <c r="H956" s="81"/>
      <c r="I956" s="81"/>
      <c r="J956" s="81"/>
      <c r="K956" s="81"/>
    </row>
    <row r="957">
      <c r="G957" s="81"/>
      <c r="H957" s="81"/>
      <c r="I957" s="81"/>
      <c r="J957" s="81"/>
      <c r="K957" s="81"/>
    </row>
    <row r="958">
      <c r="G958" s="81"/>
      <c r="H958" s="81"/>
      <c r="I958" s="81"/>
      <c r="J958" s="81"/>
      <c r="K958" s="81"/>
    </row>
    <row r="959">
      <c r="G959" s="81"/>
      <c r="H959" s="81"/>
      <c r="I959" s="81"/>
      <c r="J959" s="81"/>
      <c r="K959" s="81"/>
    </row>
    <row r="960">
      <c r="G960" s="81"/>
      <c r="H960" s="81"/>
      <c r="I960" s="81"/>
      <c r="J960" s="81"/>
      <c r="K960" s="81"/>
    </row>
    <row r="961">
      <c r="G961" s="81"/>
      <c r="H961" s="81"/>
      <c r="I961" s="81"/>
      <c r="J961" s="81"/>
      <c r="K961" s="81"/>
    </row>
    <row r="962">
      <c r="G962" s="81"/>
      <c r="H962" s="81"/>
      <c r="I962" s="81"/>
      <c r="J962" s="81"/>
      <c r="K962" s="81"/>
    </row>
    <row r="963">
      <c r="G963" s="81"/>
      <c r="H963" s="81"/>
      <c r="I963" s="81"/>
      <c r="J963" s="81"/>
      <c r="K963" s="81"/>
    </row>
    <row r="964">
      <c r="G964" s="81"/>
      <c r="H964" s="81"/>
      <c r="I964" s="81"/>
      <c r="J964" s="81"/>
      <c r="K964" s="81"/>
    </row>
    <row r="965">
      <c r="G965" s="81"/>
      <c r="H965" s="81"/>
      <c r="I965" s="81"/>
      <c r="J965" s="81"/>
      <c r="K965" s="81"/>
    </row>
    <row r="966">
      <c r="G966" s="81"/>
      <c r="H966" s="81"/>
      <c r="I966" s="81"/>
      <c r="J966" s="81"/>
      <c r="K966" s="81"/>
    </row>
    <row r="967">
      <c r="G967" s="81"/>
      <c r="H967" s="81"/>
      <c r="I967" s="81"/>
      <c r="J967" s="81"/>
      <c r="K967" s="81"/>
    </row>
    <row r="968">
      <c r="G968" s="81"/>
      <c r="H968" s="81"/>
      <c r="I968" s="81"/>
      <c r="J968" s="81"/>
      <c r="K968" s="81"/>
    </row>
    <row r="969">
      <c r="G969" s="81"/>
      <c r="H969" s="81"/>
      <c r="I969" s="81"/>
      <c r="J969" s="81"/>
      <c r="K969" s="81"/>
    </row>
    <row r="970">
      <c r="G970" s="81"/>
      <c r="H970" s="81"/>
      <c r="I970" s="81"/>
      <c r="J970" s="81"/>
      <c r="K970" s="81"/>
    </row>
    <row r="971">
      <c r="G971" s="81"/>
      <c r="H971" s="81"/>
      <c r="I971" s="81"/>
      <c r="J971" s="81"/>
      <c r="K971" s="81"/>
    </row>
    <row r="972">
      <c r="G972" s="81"/>
      <c r="H972" s="81"/>
      <c r="I972" s="81"/>
      <c r="J972" s="81"/>
      <c r="K972" s="81"/>
    </row>
    <row r="973">
      <c r="G973" s="81"/>
      <c r="H973" s="81"/>
      <c r="I973" s="81"/>
      <c r="J973" s="81"/>
      <c r="K973" s="81"/>
    </row>
    <row r="974">
      <c r="G974" s="81"/>
      <c r="H974" s="81"/>
      <c r="I974" s="81"/>
      <c r="J974" s="81"/>
      <c r="K974" s="81"/>
    </row>
    <row r="975">
      <c r="G975" s="81"/>
      <c r="H975" s="81"/>
      <c r="I975" s="81"/>
      <c r="J975" s="81"/>
      <c r="K975" s="81"/>
    </row>
    <row r="976">
      <c r="G976" s="81"/>
      <c r="H976" s="81"/>
      <c r="I976" s="81"/>
      <c r="J976" s="81"/>
      <c r="K976" s="81"/>
    </row>
    <row r="977">
      <c r="G977" s="81"/>
      <c r="H977" s="81"/>
      <c r="I977" s="81"/>
      <c r="J977" s="81"/>
      <c r="K977" s="81"/>
    </row>
    <row r="978">
      <c r="G978" s="81"/>
      <c r="H978" s="81"/>
      <c r="I978" s="81"/>
      <c r="J978" s="81"/>
      <c r="K978" s="81"/>
    </row>
    <row r="979">
      <c r="G979" s="81"/>
      <c r="H979" s="81"/>
      <c r="I979" s="81"/>
      <c r="J979" s="81"/>
      <c r="K979" s="81"/>
    </row>
    <row r="980">
      <c r="G980" s="81"/>
      <c r="H980" s="81"/>
      <c r="I980" s="81"/>
      <c r="J980" s="81"/>
      <c r="K980" s="81"/>
    </row>
    <row r="981">
      <c r="G981" s="81"/>
      <c r="H981" s="81"/>
      <c r="I981" s="81"/>
      <c r="J981" s="81"/>
      <c r="K981" s="81"/>
    </row>
    <row r="982">
      <c r="G982" s="81"/>
      <c r="H982" s="81"/>
      <c r="I982" s="81"/>
      <c r="J982" s="81"/>
      <c r="K982" s="81"/>
    </row>
    <row r="983">
      <c r="G983" s="81"/>
      <c r="H983" s="81"/>
      <c r="I983" s="81"/>
      <c r="J983" s="81"/>
      <c r="K983" s="81"/>
    </row>
    <row r="984">
      <c r="G984" s="81"/>
      <c r="H984" s="81"/>
      <c r="I984" s="81"/>
      <c r="J984" s="81"/>
      <c r="K984" s="81"/>
    </row>
    <row r="985">
      <c r="G985" s="81"/>
      <c r="H985" s="81"/>
      <c r="I985" s="81"/>
      <c r="J985" s="81"/>
      <c r="K985" s="81"/>
    </row>
    <row r="986">
      <c r="G986" s="81"/>
      <c r="H986" s="81"/>
      <c r="I986" s="81"/>
      <c r="J986" s="81"/>
      <c r="K986" s="81"/>
    </row>
    <row r="987">
      <c r="G987" s="81"/>
      <c r="H987" s="81"/>
      <c r="I987" s="81"/>
      <c r="J987" s="81"/>
      <c r="K987" s="81"/>
    </row>
    <row r="988">
      <c r="G988" s="81"/>
      <c r="H988" s="81"/>
      <c r="I988" s="81"/>
      <c r="J988" s="81"/>
      <c r="K988" s="81"/>
    </row>
    <row r="989">
      <c r="G989" s="81"/>
      <c r="H989" s="81"/>
      <c r="I989" s="81"/>
      <c r="J989" s="81"/>
      <c r="K989" s="81"/>
    </row>
    <row r="990">
      <c r="G990" s="81"/>
      <c r="H990" s="81"/>
      <c r="I990" s="81"/>
      <c r="J990" s="81"/>
      <c r="K990" s="81"/>
    </row>
    <row r="991">
      <c r="G991" s="81"/>
      <c r="H991" s="81"/>
      <c r="I991" s="81"/>
      <c r="J991" s="81"/>
      <c r="K991" s="81"/>
    </row>
    <row r="992">
      <c r="G992" s="81"/>
      <c r="H992" s="81"/>
      <c r="I992" s="81"/>
      <c r="J992" s="81"/>
      <c r="K992" s="81"/>
    </row>
    <row r="993">
      <c r="G993" s="81"/>
      <c r="H993" s="81"/>
      <c r="I993" s="81"/>
      <c r="J993" s="81"/>
      <c r="K993" s="81"/>
    </row>
    <row r="994">
      <c r="G994" s="81"/>
      <c r="H994" s="81"/>
      <c r="I994" s="81"/>
      <c r="J994" s="81"/>
      <c r="K994" s="81"/>
    </row>
    <row r="995">
      <c r="G995" s="81"/>
      <c r="H995" s="81"/>
      <c r="I995" s="81"/>
      <c r="J995" s="81"/>
      <c r="K995" s="81"/>
    </row>
    <row r="996">
      <c r="G996" s="81"/>
      <c r="H996" s="81"/>
      <c r="I996" s="81"/>
      <c r="J996" s="81"/>
      <c r="K996" s="81"/>
    </row>
    <row r="997">
      <c r="G997" s="81"/>
      <c r="H997" s="81"/>
      <c r="I997" s="81"/>
      <c r="J997" s="81"/>
      <c r="K997" s="81"/>
    </row>
    <row r="998">
      <c r="G998" s="81"/>
      <c r="H998" s="81"/>
      <c r="I998" s="81"/>
      <c r="J998" s="81"/>
      <c r="K998" s="81"/>
    </row>
    <row r="999">
      <c r="G999" s="81"/>
      <c r="H999" s="81"/>
      <c r="I999" s="81"/>
      <c r="J999" s="81"/>
      <c r="K999" s="81"/>
    </row>
    <row r="1000">
      <c r="G1000" s="81"/>
      <c r="H1000" s="81"/>
      <c r="I1000" s="81"/>
      <c r="J1000" s="81"/>
      <c r="K1000" s="81"/>
    </row>
    <row r="1001">
      <c r="G1001" s="81"/>
      <c r="H1001" s="81"/>
      <c r="I1001" s="81"/>
      <c r="J1001" s="81"/>
      <c r="K1001" s="81"/>
    </row>
    <row r="1002">
      <c r="G1002" s="81"/>
      <c r="H1002" s="81"/>
      <c r="I1002" s="81"/>
      <c r="J1002" s="81"/>
      <c r="K1002" s="81"/>
    </row>
    <row r="1003">
      <c r="G1003" s="81"/>
      <c r="H1003" s="81"/>
      <c r="I1003" s="81"/>
      <c r="J1003" s="81"/>
      <c r="K1003" s="81"/>
    </row>
    <row r="1004">
      <c r="G1004" s="81"/>
      <c r="H1004" s="81"/>
      <c r="I1004" s="81"/>
      <c r="J1004" s="81"/>
      <c r="K1004" s="81"/>
    </row>
    <row r="1005">
      <c r="G1005" s="81"/>
      <c r="H1005" s="81"/>
      <c r="I1005" s="81"/>
      <c r="J1005" s="81"/>
      <c r="K1005" s="81"/>
    </row>
  </sheetData>
  <mergeCells count="1">
    <mergeCell ref="M1:S1"/>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7.63"/>
    <col customWidth="1" min="3" max="3" width="35.25"/>
    <col customWidth="1" min="6" max="6" width="5.0"/>
    <col hidden="1" min="7" max="7" width="12.63"/>
    <col customWidth="1" min="8" max="8" width="13.25"/>
    <col hidden="1" min="9" max="19" width="12.63"/>
    <col customWidth="1" min="20" max="20" width="10.63"/>
    <col customWidth="1" min="21" max="21" width="15.13"/>
    <col customWidth="1" min="23" max="23" width="11.13"/>
    <col customWidth="1" min="24" max="24" width="6.25"/>
    <col customWidth="1" min="25" max="25" width="10.25"/>
    <col customWidth="1" min="26" max="26" width="8.5"/>
    <col customWidth="1" min="27" max="27" width="24.25"/>
  </cols>
  <sheetData>
    <row r="1">
      <c r="A1" s="1"/>
      <c r="B1" s="1"/>
      <c r="C1" s="1"/>
      <c r="D1" s="1"/>
      <c r="E1" s="1"/>
      <c r="F1" s="1"/>
      <c r="G1" s="1"/>
      <c r="H1" s="1"/>
      <c r="I1" s="2"/>
      <c r="J1" s="2"/>
      <c r="K1" s="2"/>
      <c r="L1" s="2"/>
      <c r="M1" s="2"/>
      <c r="N1" s="1"/>
      <c r="O1" s="1"/>
      <c r="P1" s="1"/>
      <c r="Q1" s="1"/>
      <c r="R1" s="1"/>
      <c r="S1" s="1"/>
      <c r="T1" s="3" t="s">
        <v>0</v>
      </c>
    </row>
    <row r="2">
      <c r="A2" s="1" t="s">
        <v>3832</v>
      </c>
      <c r="B2" s="1" t="s">
        <v>1</v>
      </c>
      <c r="C2" s="1" t="s">
        <v>2</v>
      </c>
      <c r="D2" s="1" t="s">
        <v>3</v>
      </c>
      <c r="E2" s="1" t="s">
        <v>4</v>
      </c>
      <c r="F2" s="1" t="s">
        <v>5</v>
      </c>
      <c r="G2" s="1" t="s">
        <v>6</v>
      </c>
      <c r="H2" s="1" t="s">
        <v>3842</v>
      </c>
      <c r="I2" s="4" t="s">
        <v>3843</v>
      </c>
      <c r="J2" s="4" t="s">
        <v>3844</v>
      </c>
      <c r="K2" s="4" t="s">
        <v>12</v>
      </c>
      <c r="L2" s="4" t="s">
        <v>13</v>
      </c>
      <c r="M2" s="4" t="s">
        <v>3845</v>
      </c>
      <c r="N2" s="4" t="s">
        <v>15</v>
      </c>
      <c r="O2" s="4" t="s">
        <v>16</v>
      </c>
      <c r="P2" s="1" t="s">
        <v>17</v>
      </c>
      <c r="Q2" s="1" t="s">
        <v>18</v>
      </c>
      <c r="R2" s="1" t="s">
        <v>19</v>
      </c>
      <c r="S2" s="1" t="s">
        <v>20</v>
      </c>
      <c r="T2" s="5" t="s">
        <v>3834</v>
      </c>
      <c r="U2" s="5" t="s">
        <v>22</v>
      </c>
      <c r="V2" s="5" t="s">
        <v>3835</v>
      </c>
      <c r="W2" s="5" t="s">
        <v>24</v>
      </c>
      <c r="X2" s="5" t="s">
        <v>25</v>
      </c>
      <c r="Y2" s="5" t="s">
        <v>3836</v>
      </c>
      <c r="Z2" s="5" t="s">
        <v>3837</v>
      </c>
      <c r="AA2" s="5" t="s">
        <v>26</v>
      </c>
    </row>
    <row r="3">
      <c r="A3" s="88">
        <v>57.0</v>
      </c>
      <c r="B3" s="7">
        <v>43.0</v>
      </c>
      <c r="C3" s="11" t="s">
        <v>178</v>
      </c>
      <c r="D3" s="11" t="s">
        <v>179</v>
      </c>
      <c r="E3" s="11" t="s">
        <v>180</v>
      </c>
      <c r="F3" s="7">
        <v>2018.0</v>
      </c>
      <c r="G3" s="11" t="s">
        <v>181</v>
      </c>
      <c r="H3" s="11" t="s">
        <v>3846</v>
      </c>
      <c r="J3" s="25"/>
      <c r="K3" s="25"/>
      <c r="L3" s="25"/>
      <c r="S3" s="11" t="s">
        <v>182</v>
      </c>
      <c r="T3" s="20" t="s">
        <v>39</v>
      </c>
      <c r="U3" s="20" t="s">
        <v>40</v>
      </c>
      <c r="V3" s="20" t="s">
        <v>40</v>
      </c>
      <c r="W3" s="20" t="s">
        <v>40</v>
      </c>
      <c r="X3" s="20" t="s">
        <v>40</v>
      </c>
      <c r="Y3" s="20" t="s">
        <v>40</v>
      </c>
      <c r="Z3" s="20" t="s">
        <v>40</v>
      </c>
      <c r="AA3" s="20" t="s">
        <v>39</v>
      </c>
    </row>
    <row r="4">
      <c r="A4" s="88">
        <v>58.0</v>
      </c>
      <c r="B4" s="7">
        <v>47.0</v>
      </c>
      <c r="C4" s="11" t="s">
        <v>186</v>
      </c>
      <c r="D4" s="11" t="s">
        <v>187</v>
      </c>
      <c r="E4" s="11" t="s">
        <v>188</v>
      </c>
      <c r="F4" s="7">
        <v>2018.0</v>
      </c>
      <c r="G4" s="11" t="s">
        <v>189</v>
      </c>
      <c r="H4" s="11" t="s">
        <v>3846</v>
      </c>
      <c r="J4" s="25"/>
      <c r="K4" s="25"/>
      <c r="L4" s="25"/>
      <c r="S4" s="11" t="s">
        <v>190</v>
      </c>
      <c r="T4" s="20" t="s">
        <v>39</v>
      </c>
      <c r="U4" s="20" t="s">
        <v>40</v>
      </c>
      <c r="V4" s="20" t="s">
        <v>40</v>
      </c>
      <c r="W4" s="20" t="s">
        <v>40</v>
      </c>
      <c r="X4" s="20" t="s">
        <v>40</v>
      </c>
      <c r="Y4" s="20" t="s">
        <v>40</v>
      </c>
      <c r="Z4" s="20" t="s">
        <v>40</v>
      </c>
      <c r="AA4" s="20" t="s">
        <v>39</v>
      </c>
    </row>
    <row r="5">
      <c r="A5" s="88">
        <v>50.0</v>
      </c>
      <c r="B5" s="7">
        <v>77.0</v>
      </c>
      <c r="C5" s="11" t="s">
        <v>256</v>
      </c>
      <c r="D5" s="11" t="s">
        <v>257</v>
      </c>
      <c r="E5" s="11" t="s">
        <v>258</v>
      </c>
      <c r="F5" s="7">
        <v>2017.0</v>
      </c>
      <c r="G5" s="11" t="s">
        <v>259</v>
      </c>
      <c r="H5" s="11" t="s">
        <v>3846</v>
      </c>
      <c r="J5" s="25"/>
      <c r="K5" s="25"/>
      <c r="L5" s="25"/>
      <c r="S5" s="25"/>
      <c r="T5" s="20" t="s">
        <v>40</v>
      </c>
      <c r="U5" s="20" t="s">
        <v>40</v>
      </c>
      <c r="V5" s="20" t="s">
        <v>40</v>
      </c>
      <c r="W5" s="20" t="s">
        <v>40</v>
      </c>
      <c r="X5" s="20" t="s">
        <v>40</v>
      </c>
      <c r="Y5" s="20" t="s">
        <v>40</v>
      </c>
      <c r="Z5" s="20" t="s">
        <v>40</v>
      </c>
      <c r="AA5" s="20" t="s">
        <v>39</v>
      </c>
    </row>
    <row r="6">
      <c r="A6" s="88">
        <v>51.0</v>
      </c>
      <c r="B6" s="7">
        <v>79.0</v>
      </c>
      <c r="C6" s="11" t="s">
        <v>263</v>
      </c>
      <c r="D6" s="11" t="s">
        <v>264</v>
      </c>
      <c r="E6" s="11" t="s">
        <v>265</v>
      </c>
      <c r="F6" s="7">
        <v>2017.0</v>
      </c>
      <c r="G6" s="11" t="s">
        <v>47</v>
      </c>
      <c r="H6" s="11" t="s">
        <v>3846</v>
      </c>
      <c r="J6" s="25"/>
      <c r="K6" s="25"/>
      <c r="L6" s="25"/>
      <c r="S6" s="25"/>
      <c r="T6" s="20" t="s">
        <v>39</v>
      </c>
      <c r="U6" s="20" t="s">
        <v>40</v>
      </c>
      <c r="V6" s="20" t="s">
        <v>40</v>
      </c>
      <c r="W6" s="20" t="s">
        <v>40</v>
      </c>
      <c r="X6" s="20" t="s">
        <v>40</v>
      </c>
      <c r="Y6" s="20" t="s">
        <v>40</v>
      </c>
      <c r="Z6" s="20" t="s">
        <v>40</v>
      </c>
      <c r="AA6" s="20" t="s">
        <v>39</v>
      </c>
    </row>
    <row r="7">
      <c r="A7" s="88">
        <v>52.0</v>
      </c>
      <c r="B7" s="7">
        <v>89.0</v>
      </c>
      <c r="C7" s="11" t="s">
        <v>286</v>
      </c>
      <c r="D7" s="11" t="s">
        <v>287</v>
      </c>
      <c r="E7" s="11" t="s">
        <v>288</v>
      </c>
      <c r="F7" s="7">
        <v>2017.0</v>
      </c>
      <c r="G7" s="11" t="s">
        <v>289</v>
      </c>
      <c r="H7" s="11" t="s">
        <v>3846</v>
      </c>
      <c r="J7" s="25"/>
      <c r="K7" s="25"/>
      <c r="L7" s="25"/>
      <c r="S7" s="25"/>
      <c r="T7" s="20" t="s">
        <v>40</v>
      </c>
      <c r="U7" s="20" t="s">
        <v>40</v>
      </c>
      <c r="V7" s="20" t="s">
        <v>40</v>
      </c>
      <c r="W7" s="20" t="s">
        <v>40</v>
      </c>
      <c r="X7" s="20" t="s">
        <v>40</v>
      </c>
      <c r="Y7" s="20" t="s">
        <v>40</v>
      </c>
      <c r="Z7" s="20" t="s">
        <v>40</v>
      </c>
      <c r="AA7" s="20" t="s">
        <v>39</v>
      </c>
    </row>
    <row r="8">
      <c r="A8" s="88">
        <v>53.0</v>
      </c>
      <c r="B8" s="7">
        <v>94.0</v>
      </c>
      <c r="C8" s="11" t="s">
        <v>300</v>
      </c>
      <c r="D8" s="11" t="s">
        <v>301</v>
      </c>
      <c r="E8" s="11" t="s">
        <v>302</v>
      </c>
      <c r="F8" s="7">
        <v>2017.0</v>
      </c>
      <c r="G8" s="11" t="s">
        <v>47</v>
      </c>
      <c r="H8" s="11" t="s">
        <v>3846</v>
      </c>
      <c r="J8" s="25"/>
      <c r="K8" s="25"/>
      <c r="L8" s="25"/>
      <c r="S8" s="11" t="s">
        <v>303</v>
      </c>
      <c r="T8" s="20" t="s">
        <v>39</v>
      </c>
      <c r="U8" s="20" t="s">
        <v>40</v>
      </c>
      <c r="V8" s="20" t="s">
        <v>40</v>
      </c>
      <c r="W8" s="20" t="s">
        <v>40</v>
      </c>
      <c r="X8" s="20" t="s">
        <v>40</v>
      </c>
      <c r="Y8" s="20" t="s">
        <v>40</v>
      </c>
      <c r="Z8" s="20" t="s">
        <v>40</v>
      </c>
      <c r="AA8" s="20" t="s">
        <v>39</v>
      </c>
    </row>
    <row r="9">
      <c r="A9" s="88">
        <v>54.0</v>
      </c>
      <c r="B9" s="7">
        <v>106.0</v>
      </c>
      <c r="C9" s="11" t="s">
        <v>336</v>
      </c>
      <c r="D9" s="11" t="s">
        <v>337</v>
      </c>
      <c r="E9" s="11" t="s">
        <v>338</v>
      </c>
      <c r="F9" s="7">
        <v>2017.0</v>
      </c>
      <c r="G9" s="11" t="s">
        <v>339</v>
      </c>
      <c r="H9" s="11" t="s">
        <v>3846</v>
      </c>
      <c r="J9" s="25"/>
      <c r="K9" s="25"/>
      <c r="L9" s="25"/>
      <c r="S9" s="11" t="s">
        <v>339</v>
      </c>
      <c r="T9" s="20" t="s">
        <v>40</v>
      </c>
      <c r="U9" s="20" t="s">
        <v>40</v>
      </c>
      <c r="V9" s="20" t="s">
        <v>39</v>
      </c>
      <c r="W9" s="20" t="s">
        <v>40</v>
      </c>
      <c r="X9" s="20" t="s">
        <v>40</v>
      </c>
      <c r="Y9" s="20" t="s">
        <v>40</v>
      </c>
      <c r="Z9" s="20" t="s">
        <v>40</v>
      </c>
      <c r="AA9" s="20" t="s">
        <v>39</v>
      </c>
    </row>
    <row r="10">
      <c r="A10" s="88">
        <v>55.0</v>
      </c>
      <c r="B10" s="7">
        <v>107.0</v>
      </c>
      <c r="C10" s="11" t="s">
        <v>340</v>
      </c>
      <c r="D10" s="11" t="s">
        <v>341</v>
      </c>
      <c r="E10" s="11" t="s">
        <v>342</v>
      </c>
      <c r="F10" s="7">
        <v>2017.0</v>
      </c>
      <c r="G10" s="11" t="s">
        <v>343</v>
      </c>
      <c r="H10" s="11" t="s">
        <v>3846</v>
      </c>
      <c r="J10" s="25"/>
      <c r="K10" s="25"/>
      <c r="L10" s="25"/>
      <c r="S10" s="11" t="s">
        <v>344</v>
      </c>
      <c r="T10" s="20" t="s">
        <v>39</v>
      </c>
      <c r="U10" s="20" t="s">
        <v>40</v>
      </c>
      <c r="V10" s="20" t="s">
        <v>40</v>
      </c>
      <c r="W10" s="20" t="s">
        <v>40</v>
      </c>
      <c r="X10" s="20" t="s">
        <v>40</v>
      </c>
      <c r="Y10" s="20" t="s">
        <v>39</v>
      </c>
      <c r="Z10" s="20" t="s">
        <v>40</v>
      </c>
      <c r="AA10" s="20" t="s">
        <v>39</v>
      </c>
    </row>
    <row r="11">
      <c r="A11" s="88">
        <v>56.0</v>
      </c>
      <c r="B11" s="7">
        <v>131.0</v>
      </c>
      <c r="C11" s="11" t="s">
        <v>417</v>
      </c>
      <c r="D11" s="11" t="s">
        <v>418</v>
      </c>
      <c r="E11" s="11" t="s">
        <v>419</v>
      </c>
      <c r="F11" s="7">
        <v>2017.0</v>
      </c>
      <c r="G11" s="11" t="s">
        <v>370</v>
      </c>
      <c r="H11" s="11" t="s">
        <v>3846</v>
      </c>
      <c r="J11" s="25"/>
      <c r="K11" s="25"/>
      <c r="L11" s="25"/>
      <c r="S11" s="11" t="s">
        <v>420</v>
      </c>
      <c r="T11" s="20" t="s">
        <v>39</v>
      </c>
      <c r="U11" s="20" t="s">
        <v>40</v>
      </c>
      <c r="V11" s="20" t="s">
        <v>40</v>
      </c>
      <c r="W11" s="20" t="s">
        <v>40</v>
      </c>
      <c r="X11" s="20" t="s">
        <v>40</v>
      </c>
      <c r="Y11" s="20" t="s">
        <v>39</v>
      </c>
      <c r="Z11" s="20" t="s">
        <v>40</v>
      </c>
      <c r="AA11" s="20" t="s">
        <v>40</v>
      </c>
      <c r="AB11" s="20"/>
    </row>
    <row r="12">
      <c r="A12" s="88">
        <v>46.0</v>
      </c>
      <c r="B12" s="7">
        <v>163.0</v>
      </c>
      <c r="C12" s="11" t="s">
        <v>499</v>
      </c>
      <c r="D12" s="11" t="s">
        <v>500</v>
      </c>
      <c r="E12" s="11" t="s">
        <v>501</v>
      </c>
      <c r="F12" s="7">
        <v>2016.0</v>
      </c>
      <c r="G12" s="11" t="s">
        <v>502</v>
      </c>
      <c r="H12" s="11" t="s">
        <v>3846</v>
      </c>
      <c r="J12" s="25"/>
      <c r="K12" s="25"/>
      <c r="L12" s="25"/>
      <c r="S12" s="11" t="s">
        <v>503</v>
      </c>
      <c r="T12" s="20" t="s">
        <v>40</v>
      </c>
      <c r="U12" s="20" t="s">
        <v>40</v>
      </c>
      <c r="V12" s="20" t="s">
        <v>40</v>
      </c>
      <c r="W12" s="20" t="s">
        <v>40</v>
      </c>
      <c r="X12" s="20" t="s">
        <v>39</v>
      </c>
      <c r="Y12" s="20" t="s">
        <v>40</v>
      </c>
      <c r="Z12" s="20" t="s">
        <v>40</v>
      </c>
      <c r="AA12" s="20" t="s">
        <v>39</v>
      </c>
      <c r="AB12" s="20"/>
    </row>
    <row r="13">
      <c r="A13" s="88">
        <v>47.0</v>
      </c>
      <c r="B13" s="7">
        <v>165.0</v>
      </c>
      <c r="C13" s="11" t="s">
        <v>508</v>
      </c>
      <c r="D13" s="11" t="s">
        <v>509</v>
      </c>
      <c r="E13" s="11" t="s">
        <v>510</v>
      </c>
      <c r="F13" s="7">
        <v>2016.0</v>
      </c>
      <c r="G13" s="11" t="s">
        <v>47</v>
      </c>
      <c r="H13" s="11" t="s">
        <v>3846</v>
      </c>
      <c r="J13" s="25"/>
      <c r="K13" s="25"/>
      <c r="L13" s="25"/>
      <c r="S13" s="11" t="s">
        <v>511</v>
      </c>
      <c r="T13" s="20" t="s">
        <v>39</v>
      </c>
      <c r="U13" s="20" t="s">
        <v>40</v>
      </c>
      <c r="V13" s="20" t="s">
        <v>39</v>
      </c>
      <c r="W13" s="20" t="s">
        <v>40</v>
      </c>
      <c r="X13" s="20" t="s">
        <v>40</v>
      </c>
      <c r="Y13" s="20" t="s">
        <v>40</v>
      </c>
      <c r="Z13" s="20" t="s">
        <v>40</v>
      </c>
      <c r="AA13" s="20" t="s">
        <v>39</v>
      </c>
    </row>
    <row r="14">
      <c r="A14" s="88">
        <v>48.0</v>
      </c>
      <c r="B14" s="7">
        <v>180.0</v>
      </c>
      <c r="C14" s="11" t="s">
        <v>554</v>
      </c>
      <c r="D14" s="11" t="s">
        <v>555</v>
      </c>
      <c r="E14" s="11" t="s">
        <v>556</v>
      </c>
      <c r="F14" s="7">
        <v>2016.0</v>
      </c>
      <c r="G14" s="11" t="s">
        <v>557</v>
      </c>
      <c r="H14" s="11" t="s">
        <v>3846</v>
      </c>
      <c r="J14" s="25"/>
      <c r="K14" s="25"/>
      <c r="L14" s="25"/>
      <c r="S14" s="25"/>
      <c r="T14" s="20" t="s">
        <v>39</v>
      </c>
      <c r="U14" s="20" t="s">
        <v>40</v>
      </c>
      <c r="V14" s="20" t="s">
        <v>40</v>
      </c>
      <c r="W14" s="20" t="s">
        <v>40</v>
      </c>
      <c r="X14" s="20" t="s">
        <v>40</v>
      </c>
      <c r="Y14" s="20" t="s">
        <v>39</v>
      </c>
      <c r="Z14" s="20" t="s">
        <v>40</v>
      </c>
      <c r="AA14" s="20" t="s">
        <v>39</v>
      </c>
    </row>
    <row r="15">
      <c r="A15" s="88">
        <v>49.0</v>
      </c>
      <c r="B15" s="7">
        <v>198.0</v>
      </c>
      <c r="C15" s="11" t="s">
        <v>601</v>
      </c>
      <c r="D15" s="11" t="s">
        <v>602</v>
      </c>
      <c r="E15" s="11" t="s">
        <v>603</v>
      </c>
      <c r="F15" s="7">
        <v>2016.0</v>
      </c>
      <c r="G15" s="11" t="s">
        <v>140</v>
      </c>
      <c r="H15" s="11" t="s">
        <v>3846</v>
      </c>
      <c r="J15" s="25"/>
      <c r="K15" s="25"/>
      <c r="L15" s="25"/>
      <c r="S15" s="11" t="s">
        <v>604</v>
      </c>
      <c r="T15" s="20" t="s">
        <v>40</v>
      </c>
      <c r="U15" s="20" t="s">
        <v>40</v>
      </c>
      <c r="V15" s="20" t="s">
        <v>40</v>
      </c>
      <c r="W15" s="20" t="s">
        <v>40</v>
      </c>
      <c r="X15" s="20" t="s">
        <v>40</v>
      </c>
      <c r="Y15" s="20" t="s">
        <v>40</v>
      </c>
      <c r="Z15" s="20" t="s">
        <v>40</v>
      </c>
      <c r="AA15" s="20" t="s">
        <v>39</v>
      </c>
    </row>
    <row r="16">
      <c r="A16" s="88">
        <v>39.0</v>
      </c>
      <c r="B16" s="7">
        <v>221.0</v>
      </c>
      <c r="C16" s="11" t="s">
        <v>680</v>
      </c>
      <c r="D16" s="11" t="s">
        <v>681</v>
      </c>
      <c r="E16" s="11" t="s">
        <v>682</v>
      </c>
      <c r="F16" s="7">
        <v>2015.0</v>
      </c>
      <c r="G16" s="11" t="s">
        <v>84</v>
      </c>
      <c r="H16" s="11" t="s">
        <v>3846</v>
      </c>
      <c r="J16" s="25"/>
      <c r="K16" s="25"/>
      <c r="L16" s="25"/>
      <c r="S16" s="25"/>
      <c r="T16" s="20" t="s">
        <v>39</v>
      </c>
      <c r="U16" s="20" t="s">
        <v>40</v>
      </c>
      <c r="V16" s="20" t="s">
        <v>40</v>
      </c>
      <c r="W16" s="20" t="s">
        <v>40</v>
      </c>
      <c r="X16" s="20" t="s">
        <v>40</v>
      </c>
      <c r="Y16" s="20" t="s">
        <v>40</v>
      </c>
      <c r="Z16" s="20" t="s">
        <v>40</v>
      </c>
      <c r="AA16" s="20" t="s">
        <v>39</v>
      </c>
    </row>
    <row r="17">
      <c r="A17" s="88">
        <v>40.0</v>
      </c>
      <c r="B17" s="7">
        <v>229.0</v>
      </c>
      <c r="C17" s="11" t="s">
        <v>699</v>
      </c>
      <c r="D17" s="11" t="s">
        <v>700</v>
      </c>
      <c r="E17" s="11" t="s">
        <v>701</v>
      </c>
      <c r="F17" s="7">
        <v>2015.0</v>
      </c>
      <c r="G17" s="11" t="s">
        <v>702</v>
      </c>
      <c r="H17" s="11" t="s">
        <v>3846</v>
      </c>
      <c r="J17" s="25"/>
      <c r="K17" s="25"/>
      <c r="L17" s="25"/>
      <c r="S17" s="25"/>
      <c r="T17" s="20" t="s">
        <v>40</v>
      </c>
      <c r="U17" s="20" t="s">
        <v>40</v>
      </c>
      <c r="V17" s="20" t="s">
        <v>40</v>
      </c>
      <c r="W17" s="20" t="s">
        <v>40</v>
      </c>
      <c r="X17" s="20" t="s">
        <v>40</v>
      </c>
      <c r="Y17" s="20" t="s">
        <v>39</v>
      </c>
      <c r="Z17" s="20" t="s">
        <v>40</v>
      </c>
      <c r="AA17" s="20" t="s">
        <v>39</v>
      </c>
    </row>
    <row r="18">
      <c r="A18" s="88">
        <v>41.0</v>
      </c>
      <c r="B18" s="7">
        <v>250.0</v>
      </c>
      <c r="C18" s="11" t="s">
        <v>756</v>
      </c>
      <c r="D18" s="11" t="s">
        <v>757</v>
      </c>
      <c r="E18" s="11" t="s">
        <v>758</v>
      </c>
      <c r="F18" s="7">
        <v>2015.0</v>
      </c>
      <c r="G18" s="11" t="s">
        <v>47</v>
      </c>
      <c r="H18" s="11" t="s">
        <v>3846</v>
      </c>
      <c r="J18" s="25"/>
      <c r="K18" s="25"/>
      <c r="L18" s="25"/>
      <c r="S18" s="11" t="s">
        <v>759</v>
      </c>
      <c r="T18" s="20" t="s">
        <v>39</v>
      </c>
      <c r="U18" s="20" t="s">
        <v>40</v>
      </c>
      <c r="V18" s="20" t="s">
        <v>40</v>
      </c>
      <c r="W18" s="20" t="s">
        <v>40</v>
      </c>
      <c r="X18" s="20" t="s">
        <v>40</v>
      </c>
      <c r="Y18" s="20" t="s">
        <v>40</v>
      </c>
      <c r="Z18" s="20" t="s">
        <v>40</v>
      </c>
      <c r="AA18" s="20" t="s">
        <v>74</v>
      </c>
    </row>
    <row r="19">
      <c r="A19" s="88">
        <v>42.0</v>
      </c>
      <c r="B19" s="7">
        <v>255.0</v>
      </c>
      <c r="C19" s="11" t="s">
        <v>770</v>
      </c>
      <c r="D19" s="11" t="s">
        <v>771</v>
      </c>
      <c r="E19" s="11" t="s">
        <v>772</v>
      </c>
      <c r="F19" s="7">
        <v>2015.0</v>
      </c>
      <c r="G19" s="11" t="s">
        <v>773</v>
      </c>
      <c r="H19" s="11" t="s">
        <v>3846</v>
      </c>
      <c r="J19" s="25"/>
      <c r="K19" s="25"/>
      <c r="L19" s="25"/>
      <c r="S19" s="25"/>
      <c r="T19" s="20" t="s">
        <v>39</v>
      </c>
      <c r="U19" s="20" t="s">
        <v>40</v>
      </c>
      <c r="V19" s="20" t="s">
        <v>40</v>
      </c>
      <c r="W19" s="20" t="s">
        <v>40</v>
      </c>
      <c r="X19" s="20" t="s">
        <v>40</v>
      </c>
      <c r="Y19" s="20" t="s">
        <v>40</v>
      </c>
      <c r="Z19" s="20" t="s">
        <v>40</v>
      </c>
      <c r="AA19" s="20" t="s">
        <v>39</v>
      </c>
    </row>
    <row r="20">
      <c r="A20" s="88">
        <v>43.0</v>
      </c>
      <c r="B20" s="7">
        <v>279.0</v>
      </c>
      <c r="C20" s="11" t="s">
        <v>839</v>
      </c>
      <c r="D20" s="11" t="s">
        <v>840</v>
      </c>
      <c r="E20" s="11" t="s">
        <v>841</v>
      </c>
      <c r="F20" s="7">
        <v>2015.0</v>
      </c>
      <c r="G20" s="11" t="s">
        <v>773</v>
      </c>
      <c r="H20" s="11" t="s">
        <v>3846</v>
      </c>
      <c r="J20" s="25"/>
      <c r="K20" s="25"/>
      <c r="L20" s="25"/>
      <c r="S20" s="25"/>
      <c r="T20" s="20" t="s">
        <v>39</v>
      </c>
      <c r="U20" s="20" t="s">
        <v>40</v>
      </c>
      <c r="V20" s="20" t="s">
        <v>40</v>
      </c>
      <c r="W20" s="20" t="s">
        <v>40</v>
      </c>
      <c r="X20" s="20" t="s">
        <v>40</v>
      </c>
      <c r="Y20" s="20" t="s">
        <v>40</v>
      </c>
      <c r="Z20" s="20" t="s">
        <v>40</v>
      </c>
      <c r="AA20" s="20" t="s">
        <v>39</v>
      </c>
    </row>
    <row r="21">
      <c r="A21" s="88">
        <v>44.0</v>
      </c>
      <c r="B21" s="7">
        <v>289.0</v>
      </c>
      <c r="C21" s="11" t="s">
        <v>871</v>
      </c>
      <c r="D21" s="11" t="s">
        <v>872</v>
      </c>
      <c r="E21" s="11" t="s">
        <v>873</v>
      </c>
      <c r="F21" s="7">
        <v>2015.0</v>
      </c>
      <c r="G21" s="11" t="s">
        <v>874</v>
      </c>
      <c r="H21" s="11" t="s">
        <v>3846</v>
      </c>
      <c r="J21" s="25"/>
      <c r="K21" s="25"/>
      <c r="L21" s="25"/>
      <c r="S21" s="25"/>
      <c r="T21" s="20" t="s">
        <v>40</v>
      </c>
      <c r="U21" s="20" t="s">
        <v>40</v>
      </c>
      <c r="V21" s="20" t="s">
        <v>40</v>
      </c>
      <c r="W21" s="20" t="s">
        <v>40</v>
      </c>
      <c r="X21" s="20" t="s">
        <v>40</v>
      </c>
      <c r="Y21" s="20" t="s">
        <v>40</v>
      </c>
      <c r="Z21" s="20" t="s">
        <v>40</v>
      </c>
      <c r="AA21" s="20" t="s">
        <v>39</v>
      </c>
    </row>
    <row r="22">
      <c r="A22" s="88">
        <v>45.0</v>
      </c>
      <c r="B22" s="7">
        <v>294.0</v>
      </c>
      <c r="C22" s="11" t="s">
        <v>887</v>
      </c>
      <c r="D22" s="11" t="s">
        <v>888</v>
      </c>
      <c r="E22" s="11" t="s">
        <v>889</v>
      </c>
      <c r="F22" s="7">
        <v>2015.0</v>
      </c>
      <c r="G22" s="11" t="s">
        <v>890</v>
      </c>
      <c r="H22" s="11" t="s">
        <v>3846</v>
      </c>
      <c r="J22" s="25"/>
      <c r="K22" s="25"/>
      <c r="L22" s="25"/>
      <c r="S22" s="11" t="s">
        <v>891</v>
      </c>
      <c r="T22" s="20" t="s">
        <v>40</v>
      </c>
      <c r="U22" s="20" t="s">
        <v>40</v>
      </c>
      <c r="V22" s="20" t="s">
        <v>40</v>
      </c>
      <c r="W22" s="20" t="s">
        <v>40</v>
      </c>
      <c r="X22" s="20" t="s">
        <v>40</v>
      </c>
      <c r="Y22" s="20" t="s">
        <v>40</v>
      </c>
      <c r="Z22" s="20" t="s">
        <v>40</v>
      </c>
      <c r="AA22" s="20" t="s">
        <v>39</v>
      </c>
    </row>
    <row r="23">
      <c r="A23" s="88">
        <v>35.0</v>
      </c>
      <c r="B23" s="7">
        <v>324.0</v>
      </c>
      <c r="C23" s="11" t="s">
        <v>977</v>
      </c>
      <c r="D23" s="11" t="s">
        <v>978</v>
      </c>
      <c r="E23" s="11" t="s">
        <v>979</v>
      </c>
      <c r="F23" s="7">
        <v>2014.0</v>
      </c>
      <c r="G23" s="11" t="s">
        <v>980</v>
      </c>
      <c r="H23" s="11" t="s">
        <v>3846</v>
      </c>
      <c r="J23" s="25"/>
      <c r="K23" s="25"/>
      <c r="L23" s="25"/>
      <c r="S23" s="11" t="s">
        <v>981</v>
      </c>
      <c r="T23" s="20" t="s">
        <v>40</v>
      </c>
      <c r="U23" s="20" t="s">
        <v>40</v>
      </c>
      <c r="V23" s="20" t="s">
        <v>40</v>
      </c>
      <c r="W23" s="20" t="s">
        <v>40</v>
      </c>
      <c r="X23" s="20" t="s">
        <v>40</v>
      </c>
      <c r="Y23" s="20" t="s">
        <v>40</v>
      </c>
      <c r="Z23" s="20" t="s">
        <v>40</v>
      </c>
      <c r="AA23" s="20" t="s">
        <v>39</v>
      </c>
    </row>
    <row r="24">
      <c r="A24" s="88">
        <v>36.0</v>
      </c>
      <c r="B24" s="7">
        <v>336.0</v>
      </c>
      <c r="C24" s="11" t="s">
        <v>1004</v>
      </c>
      <c r="D24" s="11" t="s">
        <v>1005</v>
      </c>
      <c r="E24" s="11" t="s">
        <v>1006</v>
      </c>
      <c r="F24" s="7">
        <v>2014.0</v>
      </c>
      <c r="G24" s="11" t="s">
        <v>84</v>
      </c>
      <c r="H24" s="11" t="s">
        <v>3846</v>
      </c>
      <c r="J24" s="25"/>
      <c r="K24" s="25"/>
      <c r="L24" s="25"/>
      <c r="S24" s="11" t="s">
        <v>1007</v>
      </c>
      <c r="T24" s="20" t="s">
        <v>39</v>
      </c>
      <c r="U24" s="20" t="s">
        <v>40</v>
      </c>
      <c r="V24" s="20" t="s">
        <v>40</v>
      </c>
      <c r="W24" s="20" t="s">
        <v>40</v>
      </c>
      <c r="X24" s="20" t="s">
        <v>40</v>
      </c>
      <c r="Y24" s="20" t="s">
        <v>40</v>
      </c>
      <c r="Z24" s="20" t="s">
        <v>40</v>
      </c>
      <c r="AA24" s="20" t="s">
        <v>39</v>
      </c>
    </row>
    <row r="25">
      <c r="A25" s="88">
        <v>37.0</v>
      </c>
      <c r="B25" s="7">
        <v>337.0</v>
      </c>
      <c r="C25" s="11" t="s">
        <v>1008</v>
      </c>
      <c r="D25" s="11" t="s">
        <v>1009</v>
      </c>
      <c r="E25" s="11" t="s">
        <v>1010</v>
      </c>
      <c r="F25" s="7">
        <v>2014.0</v>
      </c>
      <c r="G25" s="11" t="s">
        <v>140</v>
      </c>
      <c r="H25" s="11" t="s">
        <v>3846</v>
      </c>
      <c r="J25" s="25"/>
      <c r="K25" s="25"/>
      <c r="L25" s="25"/>
      <c r="S25" s="25"/>
      <c r="T25" s="20" t="s">
        <v>40</v>
      </c>
      <c r="U25" s="20" t="s">
        <v>40</v>
      </c>
      <c r="V25" s="20" t="s">
        <v>40</v>
      </c>
      <c r="W25" s="20" t="s">
        <v>40</v>
      </c>
      <c r="X25" s="20" t="s">
        <v>40</v>
      </c>
      <c r="Y25" s="20" t="s">
        <v>40</v>
      </c>
      <c r="Z25" s="20" t="s">
        <v>40</v>
      </c>
      <c r="AA25" s="20" t="s">
        <v>74</v>
      </c>
    </row>
    <row r="26">
      <c r="A26" s="88">
        <v>38.0</v>
      </c>
      <c r="B26" s="7">
        <v>357.0</v>
      </c>
      <c r="C26" s="11" t="s">
        <v>1064</v>
      </c>
      <c r="D26" s="11" t="s">
        <v>1065</v>
      </c>
      <c r="E26" s="11" t="s">
        <v>1066</v>
      </c>
      <c r="F26" s="7">
        <v>2014.0</v>
      </c>
      <c r="G26" s="11" t="s">
        <v>1067</v>
      </c>
      <c r="H26" s="11" t="s">
        <v>3846</v>
      </c>
      <c r="J26" s="25"/>
      <c r="K26" s="25"/>
      <c r="L26" s="25"/>
      <c r="S26" s="11" t="s">
        <v>1068</v>
      </c>
      <c r="T26" s="20" t="s">
        <v>39</v>
      </c>
      <c r="U26" s="20" t="s">
        <v>40</v>
      </c>
      <c r="V26" s="20" t="s">
        <v>40</v>
      </c>
      <c r="W26" s="20" t="s">
        <v>40</v>
      </c>
      <c r="X26" s="20" t="s">
        <v>40</v>
      </c>
      <c r="Y26" s="20" t="s">
        <v>39</v>
      </c>
      <c r="Z26" s="20" t="s">
        <v>40</v>
      </c>
      <c r="AA26" s="20" t="s">
        <v>39</v>
      </c>
    </row>
    <row r="27">
      <c r="A27" s="88">
        <v>28.0</v>
      </c>
      <c r="B27" s="7">
        <v>371.0</v>
      </c>
      <c r="C27" s="11" t="s">
        <v>1099</v>
      </c>
      <c r="D27" s="11" t="s">
        <v>1100</v>
      </c>
      <c r="E27" s="11" t="s">
        <v>1101</v>
      </c>
      <c r="F27" s="7">
        <v>2013.0</v>
      </c>
      <c r="G27" s="11" t="s">
        <v>1102</v>
      </c>
      <c r="H27" s="11" t="s">
        <v>3846</v>
      </c>
      <c r="J27" s="25"/>
      <c r="K27" s="25"/>
      <c r="L27" s="25"/>
      <c r="S27" s="11" t="s">
        <v>604</v>
      </c>
      <c r="T27" s="20" t="s">
        <v>39</v>
      </c>
      <c r="U27" s="20" t="s">
        <v>40</v>
      </c>
      <c r="V27" s="20" t="s">
        <v>40</v>
      </c>
      <c r="W27" s="20" t="s">
        <v>40</v>
      </c>
      <c r="X27" s="20" t="s">
        <v>40</v>
      </c>
      <c r="Y27" s="20" t="s">
        <v>40</v>
      </c>
      <c r="Z27" s="20" t="s">
        <v>40</v>
      </c>
      <c r="AA27" s="20" t="s">
        <v>39</v>
      </c>
    </row>
    <row r="28">
      <c r="A28" s="88">
        <v>29.0</v>
      </c>
      <c r="B28" s="7">
        <v>375.0</v>
      </c>
      <c r="C28" s="11" t="s">
        <v>1106</v>
      </c>
      <c r="D28" s="11" t="s">
        <v>1107</v>
      </c>
      <c r="E28" s="11" t="s">
        <v>1108</v>
      </c>
      <c r="F28" s="7">
        <v>2013.0</v>
      </c>
      <c r="G28" s="11" t="s">
        <v>1109</v>
      </c>
      <c r="H28" s="11" t="s">
        <v>3846</v>
      </c>
      <c r="J28" s="25"/>
      <c r="K28" s="25"/>
      <c r="L28" s="25"/>
      <c r="S28" s="11" t="s">
        <v>1110</v>
      </c>
      <c r="T28" s="20" t="s">
        <v>40</v>
      </c>
      <c r="U28" s="20" t="s">
        <v>40</v>
      </c>
      <c r="V28" s="20" t="s">
        <v>40</v>
      </c>
      <c r="W28" s="20" t="s">
        <v>40</v>
      </c>
      <c r="X28" s="20" t="s">
        <v>40</v>
      </c>
      <c r="Y28" s="20" t="s">
        <v>39</v>
      </c>
      <c r="Z28" s="20" t="s">
        <v>40</v>
      </c>
      <c r="AA28" s="20" t="s">
        <v>40</v>
      </c>
    </row>
    <row r="29">
      <c r="A29" s="88">
        <v>30.0</v>
      </c>
      <c r="B29" s="7">
        <v>387.0</v>
      </c>
      <c r="C29" s="11" t="s">
        <v>1144</v>
      </c>
      <c r="D29" s="11" t="s">
        <v>1145</v>
      </c>
      <c r="E29" s="11" t="s">
        <v>1146</v>
      </c>
      <c r="F29" s="7">
        <v>2013.0</v>
      </c>
      <c r="G29" s="11" t="s">
        <v>1147</v>
      </c>
      <c r="H29" s="11" t="s">
        <v>3846</v>
      </c>
      <c r="J29" s="25"/>
      <c r="K29" s="25"/>
      <c r="L29" s="25"/>
      <c r="S29" s="11" t="s">
        <v>1148</v>
      </c>
      <c r="T29" s="20" t="s">
        <v>39</v>
      </c>
      <c r="U29" s="20" t="s">
        <v>40</v>
      </c>
      <c r="V29" s="20" t="s">
        <v>40</v>
      </c>
      <c r="W29" s="20" t="s">
        <v>40</v>
      </c>
      <c r="X29" s="20" t="s">
        <v>40</v>
      </c>
      <c r="Y29" s="20" t="s">
        <v>39</v>
      </c>
      <c r="Z29" s="20" t="s">
        <v>40</v>
      </c>
      <c r="AA29" s="20" t="s">
        <v>39</v>
      </c>
    </row>
    <row r="30">
      <c r="A30" s="88">
        <v>31.0</v>
      </c>
      <c r="B30" s="7">
        <v>388.0</v>
      </c>
      <c r="C30" s="11" t="s">
        <v>1149</v>
      </c>
      <c r="D30" s="11" t="s">
        <v>1150</v>
      </c>
      <c r="E30" s="11" t="s">
        <v>1151</v>
      </c>
      <c r="F30" s="7">
        <v>2013.0</v>
      </c>
      <c r="G30" s="11" t="s">
        <v>944</v>
      </c>
      <c r="H30" s="11" t="s">
        <v>3846</v>
      </c>
      <c r="J30" s="25"/>
      <c r="K30" s="25"/>
      <c r="L30" s="25"/>
      <c r="S30" s="11" t="s">
        <v>1152</v>
      </c>
      <c r="T30" s="20" t="s">
        <v>40</v>
      </c>
      <c r="U30" s="20" t="s">
        <v>40</v>
      </c>
      <c r="V30" s="20" t="s">
        <v>39</v>
      </c>
      <c r="W30" s="20" t="s">
        <v>40</v>
      </c>
      <c r="X30" s="20" t="s">
        <v>40</v>
      </c>
      <c r="Y30" s="20" t="s">
        <v>40</v>
      </c>
      <c r="Z30" s="20" t="s">
        <v>40</v>
      </c>
      <c r="AA30" s="20" t="s">
        <v>39</v>
      </c>
    </row>
    <row r="31">
      <c r="A31" s="88">
        <v>32.0</v>
      </c>
      <c r="B31" s="7">
        <v>414.0</v>
      </c>
      <c r="C31" s="11" t="s">
        <v>1222</v>
      </c>
      <c r="D31" s="11" t="s">
        <v>1223</v>
      </c>
      <c r="E31" s="11" t="s">
        <v>1224</v>
      </c>
      <c r="F31" s="7">
        <v>2013.0</v>
      </c>
      <c r="G31" s="11" t="s">
        <v>1147</v>
      </c>
      <c r="H31" s="11" t="s">
        <v>3846</v>
      </c>
      <c r="J31" s="25"/>
      <c r="K31" s="25"/>
      <c r="L31" s="25"/>
      <c r="S31" s="11" t="s">
        <v>1214</v>
      </c>
      <c r="T31" s="20" t="s">
        <v>40</v>
      </c>
      <c r="U31" s="20" t="s">
        <v>40</v>
      </c>
      <c r="V31" s="20" t="s">
        <v>39</v>
      </c>
      <c r="W31" s="20" t="s">
        <v>40</v>
      </c>
      <c r="X31" s="20" t="s">
        <v>40</v>
      </c>
      <c r="Y31" s="20" t="s">
        <v>40</v>
      </c>
      <c r="Z31" s="20" t="s">
        <v>40</v>
      </c>
      <c r="AA31" s="20" t="s">
        <v>39</v>
      </c>
    </row>
    <row r="32">
      <c r="A32" s="88">
        <v>33.0</v>
      </c>
      <c r="B32" s="7">
        <v>417.0</v>
      </c>
      <c r="C32" s="11" t="s">
        <v>1228</v>
      </c>
      <c r="D32" s="11" t="s">
        <v>1229</v>
      </c>
      <c r="E32" s="11" t="s">
        <v>1230</v>
      </c>
      <c r="F32" s="7">
        <v>2013.0</v>
      </c>
      <c r="G32" s="11" t="s">
        <v>47</v>
      </c>
      <c r="H32" s="11" t="s">
        <v>3846</v>
      </c>
      <c r="J32" s="25"/>
      <c r="K32" s="25"/>
      <c r="L32" s="25"/>
      <c r="S32" s="11" t="s">
        <v>1231</v>
      </c>
      <c r="T32" s="20" t="s">
        <v>40</v>
      </c>
      <c r="U32" s="20" t="s">
        <v>40</v>
      </c>
      <c r="V32" s="20" t="s">
        <v>39</v>
      </c>
      <c r="W32" s="20" t="s">
        <v>40</v>
      </c>
      <c r="X32" s="20" t="s">
        <v>40</v>
      </c>
      <c r="Y32" s="20" t="s">
        <v>40</v>
      </c>
      <c r="Z32" s="20" t="s">
        <v>40</v>
      </c>
      <c r="AA32" s="20" t="s">
        <v>39</v>
      </c>
    </row>
    <row r="33">
      <c r="A33" s="88">
        <v>34.0</v>
      </c>
      <c r="B33" s="7">
        <v>455.0</v>
      </c>
      <c r="C33" s="11" t="s">
        <v>1330</v>
      </c>
      <c r="D33" s="11" t="s">
        <v>1331</v>
      </c>
      <c r="E33" s="11" t="s">
        <v>1332</v>
      </c>
      <c r="F33" s="7">
        <v>2013.0</v>
      </c>
      <c r="G33" s="11" t="s">
        <v>47</v>
      </c>
      <c r="H33" s="11" t="s">
        <v>3846</v>
      </c>
      <c r="J33" s="25"/>
      <c r="K33" s="25"/>
      <c r="L33" s="25"/>
      <c r="S33" s="11" t="s">
        <v>1333</v>
      </c>
      <c r="T33" s="20" t="s">
        <v>40</v>
      </c>
      <c r="U33" s="20" t="s">
        <v>40</v>
      </c>
      <c r="V33" s="20" t="s">
        <v>39</v>
      </c>
      <c r="W33" s="20" t="s">
        <v>40</v>
      </c>
      <c r="X33" s="20" t="s">
        <v>40</v>
      </c>
      <c r="Y33" s="20" t="s">
        <v>40</v>
      </c>
      <c r="Z33" s="20" t="s">
        <v>40</v>
      </c>
      <c r="AA33" s="20" t="s">
        <v>39</v>
      </c>
    </row>
    <row r="34">
      <c r="A34" s="88">
        <v>26.0</v>
      </c>
      <c r="B34" s="7">
        <v>473.0</v>
      </c>
      <c r="C34" s="11" t="s">
        <v>1372</v>
      </c>
      <c r="D34" s="11" t="s">
        <v>1373</v>
      </c>
      <c r="E34" s="11" t="s">
        <v>1374</v>
      </c>
      <c r="F34" s="7">
        <v>2012.0</v>
      </c>
      <c r="G34" s="11" t="s">
        <v>370</v>
      </c>
      <c r="H34" s="11" t="s">
        <v>3846</v>
      </c>
      <c r="J34" s="25"/>
      <c r="K34" s="25"/>
      <c r="L34" s="25"/>
      <c r="S34" s="11" t="s">
        <v>1375</v>
      </c>
      <c r="T34" s="20" t="s">
        <v>40</v>
      </c>
      <c r="U34" s="20" t="s">
        <v>40</v>
      </c>
      <c r="V34" s="20" t="s">
        <v>40</v>
      </c>
      <c r="W34" s="20" t="s">
        <v>40</v>
      </c>
      <c r="X34" s="20" t="s">
        <v>40</v>
      </c>
      <c r="Y34" s="20" t="s">
        <v>39</v>
      </c>
      <c r="Z34" s="20" t="s">
        <v>40</v>
      </c>
      <c r="AA34" s="20" t="s">
        <v>39</v>
      </c>
    </row>
    <row r="35">
      <c r="A35" s="88">
        <v>27.0</v>
      </c>
      <c r="B35" s="7">
        <v>513.0</v>
      </c>
      <c r="C35" s="11" t="s">
        <v>1487</v>
      </c>
      <c r="D35" s="11" t="s">
        <v>1488</v>
      </c>
      <c r="E35" s="11" t="s">
        <v>1489</v>
      </c>
      <c r="F35" s="7">
        <v>2012.0</v>
      </c>
      <c r="G35" s="11" t="s">
        <v>84</v>
      </c>
      <c r="H35" s="11" t="s">
        <v>3846</v>
      </c>
      <c r="J35" s="25"/>
      <c r="K35" s="25"/>
      <c r="L35" s="25"/>
      <c r="S35" s="11" t="s">
        <v>1490</v>
      </c>
      <c r="T35" s="20" t="s">
        <v>39</v>
      </c>
      <c r="U35" s="20" t="s">
        <v>40</v>
      </c>
      <c r="V35" s="20" t="s">
        <v>40</v>
      </c>
      <c r="W35" s="20" t="s">
        <v>40</v>
      </c>
      <c r="X35" s="20" t="s">
        <v>40</v>
      </c>
      <c r="Y35" s="20" t="s">
        <v>40</v>
      </c>
      <c r="Z35" s="20" t="s">
        <v>40</v>
      </c>
      <c r="AA35" s="20" t="s">
        <v>39</v>
      </c>
    </row>
    <row r="36">
      <c r="A36" s="88">
        <v>20.0</v>
      </c>
      <c r="B36" s="7">
        <v>532.0</v>
      </c>
      <c r="C36" s="11" t="s">
        <v>1546</v>
      </c>
      <c r="D36" s="11" t="s">
        <v>1547</v>
      </c>
      <c r="E36" s="11" t="s">
        <v>1548</v>
      </c>
      <c r="F36" s="7">
        <v>2011.0</v>
      </c>
      <c r="G36" s="11" t="s">
        <v>1549</v>
      </c>
      <c r="H36" s="11" t="s">
        <v>3846</v>
      </c>
      <c r="J36" s="25"/>
      <c r="K36" s="25"/>
      <c r="L36" s="25"/>
      <c r="S36" s="11" t="s">
        <v>604</v>
      </c>
      <c r="T36" s="20" t="s">
        <v>39</v>
      </c>
      <c r="U36" s="20" t="s">
        <v>39</v>
      </c>
      <c r="V36" s="20" t="s">
        <v>40</v>
      </c>
      <c r="W36" s="20" t="s">
        <v>40</v>
      </c>
      <c r="X36" s="20" t="s">
        <v>40</v>
      </c>
      <c r="Y36" s="20" t="s">
        <v>40</v>
      </c>
      <c r="Z36" s="20" t="s">
        <v>40</v>
      </c>
      <c r="AA36" s="20" t="s">
        <v>39</v>
      </c>
    </row>
    <row r="37">
      <c r="A37" s="88">
        <v>21.0</v>
      </c>
      <c r="B37" s="7">
        <v>540.0</v>
      </c>
      <c r="C37" s="11" t="s">
        <v>1563</v>
      </c>
      <c r="D37" s="11" t="s">
        <v>1564</v>
      </c>
      <c r="E37" s="11" t="s">
        <v>1565</v>
      </c>
      <c r="F37" s="7">
        <v>2011.0</v>
      </c>
      <c r="G37" s="11" t="s">
        <v>821</v>
      </c>
      <c r="H37" s="11" t="s">
        <v>3846</v>
      </c>
      <c r="J37" s="25"/>
      <c r="K37" s="25"/>
      <c r="L37" s="25"/>
      <c r="S37" s="25"/>
      <c r="T37" s="20" t="s">
        <v>39</v>
      </c>
      <c r="U37" s="20" t="s">
        <v>40</v>
      </c>
      <c r="V37" s="20" t="s">
        <v>40</v>
      </c>
      <c r="W37" s="20" t="s">
        <v>40</v>
      </c>
      <c r="X37" s="20" t="s">
        <v>40</v>
      </c>
      <c r="Y37" s="20" t="s">
        <v>40</v>
      </c>
      <c r="Z37" s="20" t="s">
        <v>40</v>
      </c>
      <c r="AA37" s="20" t="s">
        <v>39</v>
      </c>
    </row>
    <row r="38">
      <c r="A38" s="88">
        <v>22.0</v>
      </c>
      <c r="B38" s="7">
        <v>542.0</v>
      </c>
      <c r="C38" s="11" t="s">
        <v>1570</v>
      </c>
      <c r="D38" s="11" t="s">
        <v>1571</v>
      </c>
      <c r="E38" s="11" t="s">
        <v>1572</v>
      </c>
      <c r="F38" s="7">
        <v>2011.0</v>
      </c>
      <c r="G38" s="11" t="s">
        <v>1573</v>
      </c>
      <c r="H38" s="11" t="s">
        <v>3846</v>
      </c>
      <c r="J38" s="25"/>
      <c r="K38" s="25"/>
      <c r="L38" s="25"/>
      <c r="S38" s="11" t="s">
        <v>1574</v>
      </c>
      <c r="T38" s="20" t="s">
        <v>39</v>
      </c>
      <c r="U38" s="20" t="s">
        <v>40</v>
      </c>
      <c r="V38" s="20" t="s">
        <v>40</v>
      </c>
      <c r="W38" s="20" t="s">
        <v>40</v>
      </c>
      <c r="X38" s="20" t="s">
        <v>40</v>
      </c>
      <c r="Y38" s="20" t="s">
        <v>40</v>
      </c>
      <c r="Z38" s="20" t="s">
        <v>40</v>
      </c>
      <c r="AA38" s="20" t="s">
        <v>39</v>
      </c>
    </row>
    <row r="39">
      <c r="A39" s="88">
        <v>23.0</v>
      </c>
      <c r="B39" s="7">
        <v>543.0</v>
      </c>
      <c r="C39" s="11" t="s">
        <v>1575</v>
      </c>
      <c r="D39" s="11" t="s">
        <v>1576</v>
      </c>
      <c r="E39" s="11" t="s">
        <v>1577</v>
      </c>
      <c r="F39" s="7">
        <v>2011.0</v>
      </c>
      <c r="G39" s="11" t="s">
        <v>773</v>
      </c>
      <c r="H39" s="11" t="s">
        <v>3846</v>
      </c>
      <c r="J39" s="25"/>
      <c r="K39" s="25"/>
      <c r="L39" s="25"/>
      <c r="S39" s="25"/>
      <c r="T39" s="20" t="s">
        <v>39</v>
      </c>
      <c r="U39" s="20" t="s">
        <v>40</v>
      </c>
      <c r="V39" s="20" t="s">
        <v>40</v>
      </c>
      <c r="W39" s="20" t="s">
        <v>40</v>
      </c>
      <c r="X39" s="20" t="s">
        <v>40</v>
      </c>
      <c r="Y39" s="20" t="s">
        <v>40</v>
      </c>
      <c r="Z39" s="20" t="s">
        <v>40</v>
      </c>
      <c r="AA39" s="20" t="s">
        <v>39</v>
      </c>
    </row>
    <row r="40">
      <c r="A40" s="88">
        <v>24.0</v>
      </c>
      <c r="B40" s="7">
        <v>597.0</v>
      </c>
      <c r="C40" s="11" t="s">
        <v>1703</v>
      </c>
      <c r="D40" s="11" t="s">
        <v>1704</v>
      </c>
      <c r="E40" s="11" t="s">
        <v>1705</v>
      </c>
      <c r="F40" s="7">
        <v>2011.0</v>
      </c>
      <c r="G40" s="11" t="s">
        <v>490</v>
      </c>
      <c r="H40" s="11" t="s">
        <v>3846</v>
      </c>
      <c r="J40" s="25"/>
      <c r="K40" s="25"/>
      <c r="L40" s="25"/>
      <c r="S40" s="25"/>
      <c r="T40" s="20" t="s">
        <v>39</v>
      </c>
      <c r="U40" s="20" t="s">
        <v>40</v>
      </c>
      <c r="V40" s="20" t="s">
        <v>40</v>
      </c>
      <c r="W40" s="20" t="s">
        <v>40</v>
      </c>
      <c r="X40" s="20" t="s">
        <v>40</v>
      </c>
      <c r="Y40" s="20" t="s">
        <v>40</v>
      </c>
      <c r="Z40" s="20" t="s">
        <v>40</v>
      </c>
      <c r="AA40" s="20" t="s">
        <v>39</v>
      </c>
    </row>
    <row r="41">
      <c r="A41" s="88">
        <v>25.0</v>
      </c>
      <c r="B41" s="7">
        <v>604.0</v>
      </c>
      <c r="C41" s="11" t="s">
        <v>1719</v>
      </c>
      <c r="D41" s="11" t="s">
        <v>1720</v>
      </c>
      <c r="E41" s="11" t="s">
        <v>1721</v>
      </c>
      <c r="F41" s="7">
        <v>2011.0</v>
      </c>
      <c r="G41" s="11" t="s">
        <v>1653</v>
      </c>
      <c r="H41" s="11" t="s">
        <v>3846</v>
      </c>
      <c r="J41" s="25"/>
      <c r="K41" s="25"/>
      <c r="L41" s="25"/>
      <c r="S41" s="11" t="s">
        <v>1654</v>
      </c>
      <c r="T41" s="20" t="s">
        <v>40</v>
      </c>
      <c r="U41" s="20" t="s">
        <v>40</v>
      </c>
      <c r="V41" s="20" t="s">
        <v>40</v>
      </c>
      <c r="W41" s="20" t="s">
        <v>40</v>
      </c>
      <c r="X41" s="20" t="s">
        <v>40</v>
      </c>
      <c r="Y41" s="20" t="s">
        <v>40</v>
      </c>
      <c r="Z41" s="20" t="s">
        <v>40</v>
      </c>
      <c r="AA41" s="20" t="s">
        <v>40</v>
      </c>
    </row>
    <row r="42">
      <c r="A42" s="88">
        <v>19.0</v>
      </c>
      <c r="B42" s="7">
        <v>665.0</v>
      </c>
      <c r="C42" s="11" t="s">
        <v>1865</v>
      </c>
      <c r="D42" s="11" t="s">
        <v>1866</v>
      </c>
      <c r="E42" s="11" t="s">
        <v>1867</v>
      </c>
      <c r="F42" s="7">
        <v>2010.0</v>
      </c>
      <c r="G42" s="11" t="s">
        <v>1868</v>
      </c>
      <c r="H42" s="11" t="s">
        <v>3846</v>
      </c>
      <c r="J42" s="25"/>
      <c r="K42" s="25"/>
      <c r="L42" s="25"/>
      <c r="S42" s="11" t="s">
        <v>1869</v>
      </c>
      <c r="T42" s="20" t="s">
        <v>39</v>
      </c>
      <c r="U42" s="20" t="s">
        <v>40</v>
      </c>
      <c r="V42" s="20" t="s">
        <v>40</v>
      </c>
      <c r="W42" s="20" t="s">
        <v>40</v>
      </c>
      <c r="X42" s="20" t="s">
        <v>40</v>
      </c>
      <c r="Y42" s="20" t="s">
        <v>40</v>
      </c>
      <c r="Z42" s="20" t="s">
        <v>40</v>
      </c>
      <c r="AA42" s="20" t="s">
        <v>39</v>
      </c>
    </row>
    <row r="43">
      <c r="A43" s="88">
        <v>15.0</v>
      </c>
      <c r="B43" s="7">
        <v>694.0</v>
      </c>
      <c r="C43" s="11" t="s">
        <v>1915</v>
      </c>
      <c r="D43" s="11" t="s">
        <v>1916</v>
      </c>
      <c r="E43" s="11" t="s">
        <v>1917</v>
      </c>
      <c r="F43" s="7">
        <v>2009.0</v>
      </c>
      <c r="G43" s="11" t="s">
        <v>534</v>
      </c>
      <c r="H43" s="11" t="s">
        <v>3846</v>
      </c>
      <c r="J43" s="25"/>
      <c r="K43" s="25"/>
      <c r="L43" s="25"/>
      <c r="S43" s="25"/>
      <c r="T43" s="20" t="s">
        <v>40</v>
      </c>
      <c r="U43" s="20" t="s">
        <v>40</v>
      </c>
      <c r="V43" s="20" t="s">
        <v>40</v>
      </c>
      <c r="W43" s="20" t="s">
        <v>40</v>
      </c>
      <c r="X43" s="20" t="s">
        <v>40</v>
      </c>
      <c r="Y43" s="20" t="s">
        <v>40</v>
      </c>
      <c r="Z43" s="20" t="s">
        <v>40</v>
      </c>
      <c r="AA43" s="20" t="s">
        <v>40</v>
      </c>
    </row>
    <row r="44">
      <c r="A44" s="88">
        <v>16.0</v>
      </c>
      <c r="B44" s="7">
        <v>725.0</v>
      </c>
      <c r="C44" s="11" t="s">
        <v>1965</v>
      </c>
      <c r="D44" s="11" t="s">
        <v>1966</v>
      </c>
      <c r="E44" s="11" t="s">
        <v>1967</v>
      </c>
      <c r="F44" s="7">
        <v>2009.0</v>
      </c>
      <c r="G44" s="11" t="s">
        <v>1968</v>
      </c>
      <c r="H44" s="11" t="s">
        <v>3846</v>
      </c>
      <c r="J44" s="25"/>
      <c r="K44" s="25"/>
      <c r="L44" s="25"/>
      <c r="S44" s="11" t="s">
        <v>1969</v>
      </c>
      <c r="T44" s="20" t="s">
        <v>40</v>
      </c>
      <c r="U44" s="20" t="s">
        <v>40</v>
      </c>
      <c r="V44" s="20" t="s">
        <v>40</v>
      </c>
      <c r="W44" s="20" t="s">
        <v>39</v>
      </c>
      <c r="X44" s="20" t="s">
        <v>40</v>
      </c>
      <c r="Y44" s="20" t="s">
        <v>40</v>
      </c>
      <c r="Z44" s="20" t="s">
        <v>40</v>
      </c>
      <c r="AA44" s="20" t="s">
        <v>74</v>
      </c>
    </row>
    <row r="45">
      <c r="A45" s="88">
        <v>17.0</v>
      </c>
      <c r="B45" s="7">
        <v>729.0</v>
      </c>
      <c r="C45" s="11" t="s">
        <v>1978</v>
      </c>
      <c r="D45" s="11" t="s">
        <v>1979</v>
      </c>
      <c r="E45" s="11" t="s">
        <v>1980</v>
      </c>
      <c r="F45" s="7">
        <v>2009.0</v>
      </c>
      <c r="G45" s="11" t="s">
        <v>1569</v>
      </c>
      <c r="H45" s="11" t="s">
        <v>3846</v>
      </c>
      <c r="J45" s="25"/>
      <c r="K45" s="25"/>
      <c r="L45" s="25"/>
      <c r="S45" s="11" t="s">
        <v>1611</v>
      </c>
      <c r="T45" s="20" t="s">
        <v>39</v>
      </c>
      <c r="U45" s="20" t="s">
        <v>40</v>
      </c>
      <c r="V45" s="20" t="s">
        <v>40</v>
      </c>
      <c r="W45" s="20" t="s">
        <v>40</v>
      </c>
      <c r="X45" s="20" t="s">
        <v>40</v>
      </c>
      <c r="Y45" s="20" t="s">
        <v>39</v>
      </c>
      <c r="Z45" s="20" t="s">
        <v>40</v>
      </c>
      <c r="AA45" s="20" t="s">
        <v>74</v>
      </c>
    </row>
    <row r="46">
      <c r="A46" s="88">
        <v>18.0</v>
      </c>
      <c r="B46" s="7">
        <v>731.0</v>
      </c>
      <c r="C46" s="11" t="s">
        <v>1984</v>
      </c>
      <c r="D46" s="11" t="s">
        <v>1985</v>
      </c>
      <c r="E46" s="11" t="s">
        <v>1986</v>
      </c>
      <c r="F46" s="7">
        <v>2009.0</v>
      </c>
      <c r="G46" s="11" t="s">
        <v>64</v>
      </c>
      <c r="H46" s="11" t="s">
        <v>3846</v>
      </c>
      <c r="J46" s="25"/>
      <c r="K46" s="25"/>
      <c r="L46" s="25"/>
      <c r="S46" s="11" t="s">
        <v>1987</v>
      </c>
      <c r="T46" s="20" t="s">
        <v>39</v>
      </c>
      <c r="U46" s="20" t="s">
        <v>39</v>
      </c>
      <c r="V46" s="20" t="s">
        <v>40</v>
      </c>
      <c r="W46" s="20" t="s">
        <v>40</v>
      </c>
      <c r="X46" s="20" t="s">
        <v>39</v>
      </c>
      <c r="Y46" s="20" t="s">
        <v>40</v>
      </c>
      <c r="Z46" s="20" t="s">
        <v>40</v>
      </c>
      <c r="AA46" s="20" t="s">
        <v>39</v>
      </c>
    </row>
    <row r="47">
      <c r="A47" s="88">
        <v>11.0</v>
      </c>
      <c r="B47" s="7">
        <v>747.0</v>
      </c>
      <c r="C47" s="11" t="s">
        <v>2015</v>
      </c>
      <c r="D47" s="11" t="s">
        <v>2016</v>
      </c>
      <c r="E47" s="11" t="s">
        <v>2017</v>
      </c>
      <c r="F47" s="7">
        <v>2008.0</v>
      </c>
      <c r="G47" s="11" t="s">
        <v>84</v>
      </c>
      <c r="H47" s="11" t="s">
        <v>3846</v>
      </c>
      <c r="J47" s="25"/>
      <c r="K47" s="25"/>
      <c r="L47" s="25"/>
      <c r="S47" s="25"/>
      <c r="T47" s="20" t="s">
        <v>39</v>
      </c>
      <c r="U47" s="20" t="s">
        <v>40</v>
      </c>
      <c r="V47" s="20" t="s">
        <v>40</v>
      </c>
      <c r="W47" s="20" t="s">
        <v>40</v>
      </c>
      <c r="X47" s="20" t="s">
        <v>40</v>
      </c>
      <c r="Y47" s="20" t="s">
        <v>40</v>
      </c>
      <c r="Z47" s="20" t="s">
        <v>40</v>
      </c>
      <c r="AA47" s="20" t="s">
        <v>39</v>
      </c>
    </row>
    <row r="48">
      <c r="A48" s="88">
        <v>12.0</v>
      </c>
      <c r="B48" s="7">
        <v>774.0</v>
      </c>
      <c r="C48" s="11" t="s">
        <v>2077</v>
      </c>
      <c r="D48" s="11" t="s">
        <v>2078</v>
      </c>
      <c r="E48" s="11" t="s">
        <v>2079</v>
      </c>
      <c r="F48" s="7">
        <v>2008.0</v>
      </c>
      <c r="G48" s="11" t="s">
        <v>47</v>
      </c>
      <c r="H48" s="11" t="s">
        <v>3846</v>
      </c>
      <c r="J48" s="25"/>
      <c r="K48" s="25"/>
      <c r="L48" s="25"/>
      <c r="S48" s="25"/>
      <c r="T48" s="20" t="s">
        <v>40</v>
      </c>
      <c r="U48" s="20" t="s">
        <v>40</v>
      </c>
      <c r="V48" s="20" t="s">
        <v>40</v>
      </c>
      <c r="W48" s="20" t="s">
        <v>40</v>
      </c>
      <c r="X48" s="20" t="s">
        <v>40</v>
      </c>
      <c r="Y48" s="20" t="s">
        <v>40</v>
      </c>
      <c r="Z48" s="20" t="s">
        <v>40</v>
      </c>
      <c r="AA48" s="20" t="s">
        <v>74</v>
      </c>
    </row>
    <row r="49">
      <c r="A49" s="88">
        <v>13.0</v>
      </c>
      <c r="B49" s="7">
        <v>786.0</v>
      </c>
      <c r="C49" s="11" t="s">
        <v>2106</v>
      </c>
      <c r="D49" s="11" t="s">
        <v>2107</v>
      </c>
      <c r="E49" s="11" t="s">
        <v>2108</v>
      </c>
      <c r="F49" s="7">
        <v>2008.0</v>
      </c>
      <c r="G49" s="11" t="s">
        <v>47</v>
      </c>
      <c r="H49" s="11" t="s">
        <v>3846</v>
      </c>
      <c r="J49" s="25"/>
      <c r="K49" s="25"/>
      <c r="L49" s="25"/>
      <c r="S49" s="11" t="s">
        <v>1740</v>
      </c>
      <c r="T49" s="20" t="s">
        <v>40</v>
      </c>
      <c r="U49" s="20" t="s">
        <v>40</v>
      </c>
      <c r="V49" s="20" t="s">
        <v>40</v>
      </c>
      <c r="W49" s="20" t="s">
        <v>40</v>
      </c>
      <c r="X49" s="20" t="s">
        <v>40</v>
      </c>
      <c r="Y49" s="20" t="s">
        <v>40</v>
      </c>
      <c r="Z49" s="20" t="s">
        <v>40</v>
      </c>
      <c r="AA49" s="20" t="s">
        <v>40</v>
      </c>
    </row>
    <row r="50">
      <c r="A50" s="88">
        <v>14.0</v>
      </c>
      <c r="B50" s="7">
        <v>787.0</v>
      </c>
      <c r="C50" s="11" t="s">
        <v>2109</v>
      </c>
      <c r="D50" s="11" t="s">
        <v>2110</v>
      </c>
      <c r="E50" s="11" t="s">
        <v>2111</v>
      </c>
      <c r="F50" s="7">
        <v>2008.0</v>
      </c>
      <c r="G50" s="11" t="s">
        <v>47</v>
      </c>
      <c r="H50" s="11" t="s">
        <v>3846</v>
      </c>
      <c r="J50" s="25"/>
      <c r="K50" s="25"/>
      <c r="L50" s="25"/>
      <c r="S50" s="11" t="s">
        <v>1740</v>
      </c>
      <c r="T50" s="20" t="s">
        <v>39</v>
      </c>
      <c r="U50" s="20" t="s">
        <v>40</v>
      </c>
      <c r="V50" s="20" t="s">
        <v>40</v>
      </c>
      <c r="W50" s="20" t="s">
        <v>40</v>
      </c>
      <c r="X50" s="20" t="s">
        <v>40</v>
      </c>
      <c r="Y50" s="20" t="s">
        <v>40</v>
      </c>
      <c r="Z50" s="20" t="s">
        <v>40</v>
      </c>
      <c r="AA50" s="20" t="s">
        <v>40</v>
      </c>
    </row>
    <row r="51">
      <c r="A51" s="88">
        <v>6.0</v>
      </c>
      <c r="B51" s="7">
        <v>804.0</v>
      </c>
      <c r="C51" s="11" t="s">
        <v>2160</v>
      </c>
      <c r="D51" s="11" t="s">
        <v>2161</v>
      </c>
      <c r="E51" s="11" t="s">
        <v>2162</v>
      </c>
      <c r="F51" s="7">
        <v>2007.0</v>
      </c>
      <c r="G51" s="11" t="s">
        <v>47</v>
      </c>
      <c r="H51" s="11" t="s">
        <v>3846</v>
      </c>
      <c r="J51" s="25"/>
      <c r="K51" s="25"/>
      <c r="L51" s="25"/>
      <c r="S51" s="25"/>
      <c r="T51" s="20" t="s">
        <v>40</v>
      </c>
      <c r="U51" s="20" t="s">
        <v>40</v>
      </c>
      <c r="V51" s="20" t="s">
        <v>40</v>
      </c>
      <c r="W51" s="20" t="s">
        <v>40</v>
      </c>
      <c r="X51" s="20" t="s">
        <v>40</v>
      </c>
      <c r="Y51" s="20" t="s">
        <v>40</v>
      </c>
      <c r="Z51" s="20" t="s">
        <v>39</v>
      </c>
      <c r="AA51" s="20" t="s">
        <v>40</v>
      </c>
    </row>
    <row r="52">
      <c r="A52" s="88">
        <v>7.0</v>
      </c>
      <c r="B52" s="7">
        <v>820.0</v>
      </c>
      <c r="C52" s="11" t="s">
        <v>2207</v>
      </c>
      <c r="D52" s="11" t="s">
        <v>2208</v>
      </c>
      <c r="E52" s="11" t="s">
        <v>2209</v>
      </c>
      <c r="F52" s="7">
        <v>2007.0</v>
      </c>
      <c r="G52" s="11" t="s">
        <v>2210</v>
      </c>
      <c r="H52" s="11" t="s">
        <v>3846</v>
      </c>
      <c r="J52" s="25"/>
      <c r="K52" s="25"/>
      <c r="L52" s="25"/>
      <c r="S52" s="11" t="s">
        <v>2211</v>
      </c>
      <c r="T52" s="20" t="s">
        <v>39</v>
      </c>
      <c r="U52" s="20" t="s">
        <v>40</v>
      </c>
      <c r="V52" s="20" t="s">
        <v>39</v>
      </c>
      <c r="W52" s="20" t="s">
        <v>40</v>
      </c>
      <c r="X52" s="20" t="s">
        <v>40</v>
      </c>
      <c r="Y52" s="20" t="s">
        <v>39</v>
      </c>
      <c r="Z52" s="20" t="s">
        <v>40</v>
      </c>
      <c r="AA52" s="20" t="s">
        <v>40</v>
      </c>
    </row>
    <row r="53">
      <c r="A53" s="88">
        <v>8.0</v>
      </c>
      <c r="B53" s="7">
        <v>824.0</v>
      </c>
      <c r="C53" s="11" t="s">
        <v>2220</v>
      </c>
      <c r="D53" s="11" t="s">
        <v>2221</v>
      </c>
      <c r="E53" s="11" t="s">
        <v>2222</v>
      </c>
      <c r="F53" s="7">
        <v>2007.0</v>
      </c>
      <c r="G53" s="11" t="s">
        <v>47</v>
      </c>
      <c r="H53" s="11" t="s">
        <v>3846</v>
      </c>
      <c r="J53" s="25"/>
      <c r="K53" s="25"/>
      <c r="L53" s="25"/>
      <c r="S53" s="25"/>
      <c r="T53" s="20" t="s">
        <v>40</v>
      </c>
      <c r="U53" s="20" t="s">
        <v>40</v>
      </c>
      <c r="V53" s="20" t="s">
        <v>40</v>
      </c>
      <c r="W53" s="20" t="s">
        <v>40</v>
      </c>
      <c r="X53" s="20" t="s">
        <v>40</v>
      </c>
      <c r="Y53" s="20" t="s">
        <v>40</v>
      </c>
      <c r="Z53" s="20" t="s">
        <v>40</v>
      </c>
      <c r="AA53" s="20" t="s">
        <v>39</v>
      </c>
    </row>
    <row r="54">
      <c r="A54" s="88">
        <v>9.0</v>
      </c>
      <c r="B54" s="7">
        <v>827.0</v>
      </c>
      <c r="C54" s="11" t="s">
        <v>2229</v>
      </c>
      <c r="D54" s="11" t="s">
        <v>2230</v>
      </c>
      <c r="E54" s="11" t="s">
        <v>2231</v>
      </c>
      <c r="F54" s="7">
        <v>2007.0</v>
      </c>
      <c r="G54" s="11" t="s">
        <v>2232</v>
      </c>
      <c r="H54" s="11" t="s">
        <v>3846</v>
      </c>
      <c r="J54" s="25"/>
      <c r="K54" s="25"/>
      <c r="L54" s="25"/>
      <c r="S54" s="25"/>
      <c r="T54" s="20" t="s">
        <v>39</v>
      </c>
      <c r="U54" s="20" t="s">
        <v>40</v>
      </c>
      <c r="V54" s="20" t="s">
        <v>40</v>
      </c>
      <c r="W54" s="20" t="s">
        <v>40</v>
      </c>
      <c r="X54" s="20" t="s">
        <v>40</v>
      </c>
      <c r="Y54" s="20" t="s">
        <v>40</v>
      </c>
      <c r="Z54" s="20" t="s">
        <v>40</v>
      </c>
      <c r="AA54" s="20" t="s">
        <v>39</v>
      </c>
    </row>
    <row r="55">
      <c r="A55" s="88">
        <v>10.0</v>
      </c>
      <c r="B55" s="7">
        <v>832.0</v>
      </c>
      <c r="C55" s="11" t="s">
        <v>2244</v>
      </c>
      <c r="D55" s="11" t="s">
        <v>2245</v>
      </c>
      <c r="E55" s="11" t="s">
        <v>2246</v>
      </c>
      <c r="F55" s="7">
        <v>2007.0</v>
      </c>
      <c r="G55" s="11" t="s">
        <v>944</v>
      </c>
      <c r="H55" s="11" t="s">
        <v>3846</v>
      </c>
      <c r="J55" s="25"/>
      <c r="K55" s="25"/>
      <c r="L55" s="25"/>
      <c r="S55" s="11" t="s">
        <v>2247</v>
      </c>
      <c r="T55" s="20" t="s">
        <v>39</v>
      </c>
      <c r="U55" s="20" t="s">
        <v>40</v>
      </c>
      <c r="V55" s="20" t="s">
        <v>40</v>
      </c>
      <c r="W55" s="20" t="s">
        <v>40</v>
      </c>
      <c r="X55" s="20" t="s">
        <v>40</v>
      </c>
      <c r="Y55" s="20" t="s">
        <v>40</v>
      </c>
      <c r="Z55" s="20" t="s">
        <v>40</v>
      </c>
      <c r="AA55" s="20" t="s">
        <v>40</v>
      </c>
    </row>
    <row r="56">
      <c r="A56" s="88">
        <v>4.0</v>
      </c>
      <c r="B56" s="7">
        <v>862.0</v>
      </c>
      <c r="C56" s="11" t="s">
        <v>2320</v>
      </c>
      <c r="D56" s="11" t="s">
        <v>2321</v>
      </c>
      <c r="E56" s="11" t="s">
        <v>2322</v>
      </c>
      <c r="F56" s="7">
        <v>2006.0</v>
      </c>
      <c r="G56" s="11" t="s">
        <v>1868</v>
      </c>
      <c r="H56" s="11" t="s">
        <v>3846</v>
      </c>
      <c r="J56" s="25"/>
      <c r="K56" s="25"/>
      <c r="L56" s="25"/>
      <c r="S56" s="11" t="s">
        <v>2323</v>
      </c>
      <c r="T56" s="20" t="s">
        <v>40</v>
      </c>
      <c r="U56" s="20" t="s">
        <v>40</v>
      </c>
      <c r="V56" s="20" t="s">
        <v>40</v>
      </c>
      <c r="W56" s="20" t="s">
        <v>40</v>
      </c>
      <c r="X56" s="20" t="s">
        <v>40</v>
      </c>
      <c r="Y56" s="20" t="s">
        <v>39</v>
      </c>
      <c r="Z56" s="20" t="s">
        <v>40</v>
      </c>
      <c r="AA56" s="20" t="s">
        <v>39</v>
      </c>
    </row>
    <row r="57">
      <c r="A57" s="88">
        <v>5.0</v>
      </c>
      <c r="B57" s="7">
        <v>879.0</v>
      </c>
      <c r="C57" s="11" t="s">
        <v>2364</v>
      </c>
      <c r="D57" s="11" t="s">
        <v>2365</v>
      </c>
      <c r="E57" s="11" t="s">
        <v>2366</v>
      </c>
      <c r="F57" s="7">
        <v>2006.0</v>
      </c>
      <c r="G57" s="11" t="s">
        <v>1569</v>
      </c>
      <c r="H57" s="11" t="s">
        <v>3846</v>
      </c>
      <c r="J57" s="25"/>
      <c r="K57" s="25"/>
      <c r="L57" s="25"/>
      <c r="S57" s="11" t="s">
        <v>344</v>
      </c>
      <c r="T57" s="20" t="s">
        <v>40</v>
      </c>
      <c r="U57" s="20" t="s">
        <v>40</v>
      </c>
      <c r="V57" s="20" t="s">
        <v>40</v>
      </c>
      <c r="W57" s="20" t="s">
        <v>40</v>
      </c>
      <c r="X57" s="20" t="s">
        <v>40</v>
      </c>
      <c r="Y57" s="20" t="s">
        <v>39</v>
      </c>
      <c r="Z57" s="20" t="s">
        <v>40</v>
      </c>
      <c r="AA57" s="20" t="s">
        <v>39</v>
      </c>
    </row>
    <row r="58">
      <c r="A58" s="88">
        <v>3.0</v>
      </c>
      <c r="B58" s="7">
        <v>969.0</v>
      </c>
      <c r="C58" s="11" t="s">
        <v>2577</v>
      </c>
      <c r="D58" s="11" t="s">
        <v>2578</v>
      </c>
      <c r="E58" s="11" t="s">
        <v>2579</v>
      </c>
      <c r="F58" s="7">
        <v>2004.0</v>
      </c>
      <c r="G58" s="11" t="s">
        <v>2580</v>
      </c>
      <c r="H58" s="11" t="s">
        <v>3846</v>
      </c>
      <c r="J58" s="25"/>
      <c r="K58" s="25"/>
      <c r="L58" s="25"/>
      <c r="S58" s="11" t="s">
        <v>2581</v>
      </c>
      <c r="T58" s="20" t="s">
        <v>39</v>
      </c>
      <c r="U58" s="20" t="s">
        <v>40</v>
      </c>
      <c r="V58" s="20" t="s">
        <v>40</v>
      </c>
      <c r="W58" s="20" t="s">
        <v>40</v>
      </c>
      <c r="X58" s="20" t="s">
        <v>40</v>
      </c>
      <c r="Y58" s="20" t="s">
        <v>40</v>
      </c>
      <c r="Z58" s="20" t="s">
        <v>40</v>
      </c>
      <c r="AA58" s="20" t="s">
        <v>39</v>
      </c>
    </row>
    <row r="59">
      <c r="A59" s="88">
        <v>1.0</v>
      </c>
      <c r="B59" s="7">
        <v>997.0</v>
      </c>
      <c r="C59" s="11" t="s">
        <v>2641</v>
      </c>
      <c r="D59" s="11" t="s">
        <v>2642</v>
      </c>
      <c r="E59" s="11" t="s">
        <v>2643</v>
      </c>
      <c r="F59" s="7">
        <v>2003.0</v>
      </c>
      <c r="G59" s="11" t="s">
        <v>2644</v>
      </c>
      <c r="H59" s="11" t="s">
        <v>3846</v>
      </c>
      <c r="J59" s="25"/>
      <c r="K59" s="25"/>
      <c r="L59" s="25"/>
      <c r="S59" s="11" t="s">
        <v>604</v>
      </c>
      <c r="T59" s="20" t="s">
        <v>40</v>
      </c>
      <c r="U59" s="20" t="s">
        <v>40</v>
      </c>
      <c r="V59" s="20" t="s">
        <v>39</v>
      </c>
      <c r="W59" s="20" t="s">
        <v>40</v>
      </c>
      <c r="X59" s="20" t="s">
        <v>40</v>
      </c>
      <c r="Y59" s="20" t="s">
        <v>40</v>
      </c>
      <c r="Z59" s="20" t="s">
        <v>40</v>
      </c>
      <c r="AA59" s="20" t="s">
        <v>39</v>
      </c>
    </row>
    <row r="60">
      <c r="A60" s="88">
        <v>2.0</v>
      </c>
      <c r="B60" s="7">
        <v>1004.0</v>
      </c>
      <c r="C60" s="11" t="s">
        <v>2653</v>
      </c>
      <c r="D60" s="11" t="s">
        <v>2654</v>
      </c>
      <c r="E60" s="11" t="s">
        <v>2655</v>
      </c>
      <c r="F60" s="7">
        <v>2003.0</v>
      </c>
      <c r="G60" s="11" t="s">
        <v>74</v>
      </c>
      <c r="H60" s="11" t="s">
        <v>3846</v>
      </c>
      <c r="J60" s="25"/>
      <c r="K60" s="25"/>
      <c r="L60" s="25"/>
      <c r="S60" s="11" t="s">
        <v>2656</v>
      </c>
      <c r="T60" s="20" t="s">
        <v>40</v>
      </c>
      <c r="U60" s="20" t="s">
        <v>40</v>
      </c>
      <c r="V60" s="20" t="s">
        <v>40</v>
      </c>
      <c r="W60" s="20" t="s">
        <v>40</v>
      </c>
      <c r="X60" s="20" t="s">
        <v>40</v>
      </c>
      <c r="Y60" s="20" t="s">
        <v>39</v>
      </c>
      <c r="Z60" s="20" t="s">
        <v>40</v>
      </c>
      <c r="AA60" s="20" t="s">
        <v>40</v>
      </c>
    </row>
    <row r="63">
      <c r="X63" s="56" t="s">
        <v>39</v>
      </c>
      <c r="Y63" s="56" t="s">
        <v>40</v>
      </c>
      <c r="Z63" s="56" t="s">
        <v>3841</v>
      </c>
      <c r="AA63" s="56" t="s">
        <v>3474</v>
      </c>
    </row>
    <row r="64">
      <c r="X64" s="49">
        <f>COUNTIF(AA3:AA60, "Y")</f>
        <v>43</v>
      </c>
      <c r="Y64" s="49">
        <f>COUNTIF(AA3:AA60, "N")</f>
        <v>10</v>
      </c>
      <c r="Z64" s="49">
        <f>COUNTIFS(AA3:AA60,"&lt;&gt;Y",AA3:AA60,"&lt;&gt;N")</f>
        <v>5</v>
      </c>
      <c r="AA64" s="49">
        <f t="shared" ref="AA64:AA65" si="1">sum(X64:Z64)</f>
        <v>58</v>
      </c>
    </row>
    <row r="65">
      <c r="X65" s="49">
        <f>X64/AA64</f>
        <v>0.7413793103</v>
      </c>
      <c r="Y65" s="49">
        <f>Y64/AA64</f>
        <v>0.1724137931</v>
      </c>
      <c r="Z65" s="49">
        <f>Z64/AA64</f>
        <v>0.08620689655</v>
      </c>
      <c r="AA65" s="49">
        <f t="shared" si="1"/>
        <v>1</v>
      </c>
    </row>
  </sheetData>
  <mergeCells count="59">
    <mergeCell ref="H58:I58"/>
    <mergeCell ref="H59:I59"/>
    <mergeCell ref="H60:I60"/>
    <mergeCell ref="H51:I51"/>
    <mergeCell ref="H52:I52"/>
    <mergeCell ref="H53:I53"/>
    <mergeCell ref="H54:I54"/>
    <mergeCell ref="H55:I55"/>
    <mergeCell ref="H56:I56"/>
    <mergeCell ref="H57:I57"/>
    <mergeCell ref="T1:Z1"/>
    <mergeCell ref="H3:I3"/>
    <mergeCell ref="H4:I4"/>
    <mergeCell ref="H5:I5"/>
    <mergeCell ref="H6:I6"/>
    <mergeCell ref="H7:I7"/>
    <mergeCell ref="H8:I8"/>
    <mergeCell ref="H9:I9"/>
    <mergeCell ref="H10:I10"/>
    <mergeCell ref="H11:I11"/>
    <mergeCell ref="H12:I12"/>
    <mergeCell ref="H13:I13"/>
    <mergeCell ref="H14:I14"/>
    <mergeCell ref="H15:I15"/>
    <mergeCell ref="H16:I16"/>
    <mergeCell ref="H17:I17"/>
    <mergeCell ref="H18:I18"/>
    <mergeCell ref="H19:I19"/>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 ref="H45:I45"/>
    <mergeCell ref="H46:I46"/>
    <mergeCell ref="H47:I47"/>
    <mergeCell ref="H48:I48"/>
    <mergeCell ref="H49:I49"/>
    <mergeCell ref="H50:I50"/>
  </mergeCells>
  <drawing r:id="rId1"/>
</worksheet>
</file>